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Cauquenes\"/>
    </mc:Choice>
  </mc:AlternateContent>
  <bookViews>
    <workbookView xWindow="-105" yWindow="-105" windowWidth="19425" windowHeight="10425"/>
  </bookViews>
  <sheets>
    <sheet name="Lilium" sheetId="1" r:id="rId1"/>
  </sheets>
  <calcPr calcId="162913"/>
</workbook>
</file>

<file path=xl/calcChain.xml><?xml version="1.0" encoding="utf-8"?>
<calcChain xmlns="http://schemas.openxmlformats.org/spreadsheetml/2006/main">
  <c r="G25" i="1" l="1"/>
  <c r="G26" i="1"/>
  <c r="G24" i="1" l="1"/>
  <c r="G22" i="1"/>
  <c r="G23" i="1"/>
  <c r="G52" i="1" l="1"/>
  <c r="G50" i="1"/>
  <c r="G49" i="1"/>
  <c r="G47" i="1"/>
  <c r="G46" i="1"/>
  <c r="G44" i="1"/>
  <c r="G39" i="1"/>
  <c r="G38" i="1"/>
  <c r="G37" i="1"/>
  <c r="G36" i="1"/>
  <c r="G21" i="1"/>
  <c r="G27" i="1" s="1"/>
  <c r="C77" i="1" s="1"/>
  <c r="G12" i="1"/>
  <c r="G63" i="1" s="1"/>
  <c r="G53" i="1" l="1"/>
  <c r="C80" i="1" s="1"/>
  <c r="G40" i="1"/>
  <c r="C79" i="1" s="1"/>
  <c r="G60" i="1" l="1"/>
  <c r="G61" i="1" s="1"/>
  <c r="G62" i="1" l="1"/>
  <c r="D88" i="1" s="1"/>
  <c r="C82" i="1"/>
  <c r="C83" i="1" s="1"/>
  <c r="D80" i="1" s="1"/>
  <c r="E88" i="1" l="1"/>
  <c r="C88" i="1"/>
  <c r="D82" i="1"/>
  <c r="D79" i="1"/>
  <c r="D77" i="1"/>
  <c r="D81" i="1"/>
  <c r="G64" i="1"/>
  <c r="D83" i="1" l="1"/>
</calcChain>
</file>

<file path=xl/sharedStrings.xml><?xml version="1.0" encoding="utf-8"?>
<sst xmlns="http://schemas.openxmlformats.org/spreadsheetml/2006/main" count="147" uniqueCount="109">
  <si>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</si>
  <si>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</si>
  <si>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</si>
  <si>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</si>
  <si>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</si>
  <si>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</si>
  <si>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</si>
  <si>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</si>
  <si>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</si>
  <si>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</si>
  <si>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</si>
  <si>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</si>
  <si>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</si>
  <si>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</si>
  <si>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</si>
  <si>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</si>
  <si>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</si>
  <si>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</si>
  <si>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</si>
  <si>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</si>
  <si>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</si>
  <si>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</si>
  <si>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</si>
  <si>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</si>
  <si>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</si>
  <si>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</si>
  <si>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</si>
  <si>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</si>
  <si>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</si>
  <si>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</si>
  <si>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</si>
  <si>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</si>
  <si>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kg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</si>
  <si>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</si>
  <si>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</si>
  <si>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</si>
  <si>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</si>
  <si>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</si>
  <si>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</si>
  <si>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</si>
  <si>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</si>
  <si>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</si>
  <si>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</si>
  <si>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</si>
  <si>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</si>
  <si>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</si>
  <si>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</si>
  <si>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</si>
  <si>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</si>
  <si>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</si>
  <si>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</si>
  <si>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</si>
  <si>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</si>
  <si>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</si>
  <si>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</si>
  <si>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</si>
  <si>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</si>
  <si>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 xml:space="preserve">SIEMBRA </t>
  </si>
  <si>
    <t>APLICACIÓN FERTILIZANTES</t>
  </si>
  <si>
    <t xml:space="preserve">LILIUM </t>
  </si>
  <si>
    <t>NOV-DIC.</t>
  </si>
  <si>
    <t>MERCADO  LOCAL Y REG.</t>
  </si>
  <si>
    <t>APLICACIÓN AGROQUIMIC</t>
  </si>
  <si>
    <t>COSECHA</t>
  </si>
  <si>
    <t>NOV-DIC</t>
  </si>
  <si>
    <t>JUNIO</t>
  </si>
  <si>
    <t>JULIO-NOV</t>
  </si>
  <si>
    <t>ARADURA</t>
  </si>
  <si>
    <t>RASTRAJE (2)</t>
  </si>
  <si>
    <t>MELGADURA</t>
  </si>
  <si>
    <t>BULBOS</t>
  </si>
  <si>
    <t>AGOSTO</t>
  </si>
  <si>
    <t>ZERO</t>
  </si>
  <si>
    <t>KG</t>
  </si>
  <si>
    <t>SEPT-OCTUBRE</t>
  </si>
  <si>
    <t>LIT</t>
  </si>
  <si>
    <t>SEPT-DIC.</t>
  </si>
  <si>
    <t>FUNGUICIDA</t>
  </si>
  <si>
    <t>POLYBEN</t>
  </si>
  <si>
    <t>JUNIO-DIC.</t>
  </si>
  <si>
    <t>JUNIO-JULIO</t>
  </si>
  <si>
    <t>JUNIO-NOV.</t>
  </si>
  <si>
    <t>SEP-NOV,</t>
  </si>
  <si>
    <t>HIBRIDA</t>
  </si>
  <si>
    <t>PRECIO ESPERADO ($/VARA)</t>
  </si>
  <si>
    <t>HELADAS-SEQUIA</t>
  </si>
  <si>
    <t>MEDIO</t>
  </si>
  <si>
    <t>UREA GRANULADA</t>
  </si>
  <si>
    <t>MEZCLA FERTILIZANTE</t>
  </si>
  <si>
    <t>PRIMOR</t>
  </si>
  <si>
    <t>OCT-NOV</t>
  </si>
  <si>
    <t>DEL MAULE</t>
  </si>
  <si>
    <t>RENDIMIENTO (VARAS/1000 M2)</t>
  </si>
  <si>
    <t>COSTOS DIRECTOS DE PRODUCCIÓN POR 1000 M2(INCLUYE IVA)</t>
  </si>
  <si>
    <t>$/1000 m2</t>
  </si>
  <si>
    <t>Rendimiento (varas/1000 m2)</t>
  </si>
  <si>
    <t>Costo unitario ($/vara) (*)</t>
  </si>
  <si>
    <t>ESCENARIOS COSTO UNITARIO  ($/vara)</t>
  </si>
  <si>
    <t>COSTO TOTAL/1000 m2</t>
  </si>
  <si>
    <t>N/A</t>
  </si>
  <si>
    <t>JM</t>
  </si>
  <si>
    <t>LIMPIEZA MANUAL</t>
  </si>
  <si>
    <t>RIEGOS</t>
  </si>
  <si>
    <t>CULTIVADOR APORCA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</si>
  <si>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</si>
  <si>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</si>
  <si>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JUNIO-2022</t>
  </si>
  <si>
    <t>CAUQUENES</t>
  </si>
  <si>
    <t>CAUQUENES-PELLUHUE-CHANCO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</si>
</sst>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24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sz val="7"/>
      <color indexed="15"/>
      <name val="Arial Narrow"/>
      <family val="2"/>
    </font>
    <font>
      <b/>
      <sz val="7"/>
      <color indexed="8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11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13" fillId="0" borderId="0" applyFont="0" applyFill="0" applyBorder="0" applyAlignment="0" applyProtection="0"/>
  </cellStyleXfs>
  <cellXfs count="121">
    <xf numFmtId="0" fontId="0" fillId="0" borderId="0" xfId="0" applyFont="1" applyAlignment="1"/>
    <xf numFmtId="0" fontId="0" fillId="0" borderId="0" xfId="0" applyNumberFormat="1" applyFont="1" applyAlignment="1"/>
    <xf numFmtId="0" fontId="11" fillId="2" borderId="1" xfId="0" applyFont="1" applyFill="1" applyBorder="1" applyAlignment="1"/>
    <xf numFmtId="0" fontId="0" fillId="0" borderId="1" xfId="0" applyNumberFormat="1" applyFont="1" applyBorder="1" applyAlignment="1"/>
    <xf numFmtId="49" fontId="1" fillId="3" borderId="10" xfId="0" applyNumberFormat="1" applyFont="1" applyFill="1" applyBorder="1" applyAlignment="1">
      <alignment vertical="center" wrapText="1"/>
    </xf>
    <xf numFmtId="49" fontId="12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wrapText="1"/>
    </xf>
    <xf numFmtId="0" fontId="0" fillId="2" borderId="1" xfId="0" applyFont="1" applyFill="1" applyBorder="1" applyAlignment="1"/>
    <xf numFmtId="0" fontId="2" fillId="2" borderId="1" xfId="0" applyFont="1" applyFill="1" applyBorder="1" applyAlignment="1"/>
    <xf numFmtId="3" fontId="2" fillId="2" borderId="1" xfId="0" applyNumberFormat="1" applyFont="1" applyFill="1" applyBorder="1" applyAlignment="1"/>
    <xf numFmtId="0" fontId="3" fillId="2" borderId="1" xfId="0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9" fillId="2" borderId="1" xfId="0" applyFont="1" applyFill="1" applyBorder="1" applyAlignment="1"/>
    <xf numFmtId="0" fontId="9" fillId="2" borderId="1" xfId="0" applyFont="1" applyFill="1" applyBorder="1" applyAlignment="1">
      <alignment wrapText="1"/>
    </xf>
    <xf numFmtId="14" fontId="9" fillId="2" borderId="1" xfId="0" applyNumberFormat="1" applyFont="1" applyFill="1" applyBorder="1" applyAlignment="1"/>
    <xf numFmtId="0" fontId="9" fillId="2" borderId="1" xfId="0" applyFont="1" applyFill="1" applyBorder="1" applyAlignment="1">
      <alignment horizontal="justify" wrapText="1"/>
    </xf>
    <xf numFmtId="0" fontId="2" fillId="0" borderId="0" xfId="0" applyNumberFormat="1" applyFont="1" applyAlignment="1"/>
    <xf numFmtId="0" fontId="12" fillId="2" borderId="1" xfId="0" applyFont="1" applyFill="1" applyBorder="1" applyAlignment="1"/>
    <xf numFmtId="0" fontId="15" fillId="2" borderId="1" xfId="0" applyFont="1" applyFill="1" applyBorder="1" applyAlignment="1"/>
    <xf numFmtId="3" fontId="15" fillId="2" borderId="1" xfId="0" applyNumberFormat="1" applyFont="1" applyFill="1" applyBorder="1" applyAlignment="1"/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center"/>
    </xf>
    <xf numFmtId="165" fontId="8" fillId="2" borderId="1" xfId="0" applyNumberFormat="1" applyFont="1" applyFill="1" applyBorder="1" applyAlignment="1">
      <alignment vertical="center"/>
    </xf>
    <xf numFmtId="165" fontId="10" fillId="2" borderId="1" xfId="0" applyNumberFormat="1" applyFont="1" applyFill="1" applyBorder="1" applyAlignment="1">
      <alignment vertical="center"/>
    </xf>
    <xf numFmtId="49" fontId="1" fillId="5" borderId="10" xfId="0" applyNumberFormat="1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vertical="center"/>
    </xf>
    <xf numFmtId="49" fontId="1" fillId="3" borderId="10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/>
    </xf>
    <xf numFmtId="3" fontId="4" fillId="2" borderId="10" xfId="0" applyNumberFormat="1" applyFont="1" applyFill="1" applyBorder="1" applyAlignment="1"/>
    <xf numFmtId="49" fontId="4" fillId="2" borderId="10" xfId="0" applyNumberFormat="1" applyFont="1" applyFill="1" applyBorder="1" applyAlignment="1">
      <alignment horizontal="center" wrapText="1"/>
    </xf>
    <xf numFmtId="164" fontId="4" fillId="2" borderId="10" xfId="0" applyNumberFormat="1" applyFont="1" applyFill="1" applyBorder="1" applyAlignment="1"/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/>
    <xf numFmtId="49" fontId="6" fillId="2" borderId="10" xfId="0" applyNumberFormat="1" applyFont="1" applyFill="1" applyBorder="1" applyAlignment="1"/>
    <xf numFmtId="49" fontId="3" fillId="2" borderId="10" xfId="0" applyNumberFormat="1" applyFont="1" applyFill="1" applyBorder="1" applyAlignment="1">
      <alignment horizontal="center"/>
    </xf>
    <xf numFmtId="0" fontId="3" fillId="2" borderId="10" xfId="0" applyNumberFormat="1" applyFont="1" applyFill="1" applyBorder="1" applyAlignment="1"/>
    <xf numFmtId="3" fontId="3" fillId="2" borderId="10" xfId="0" applyNumberFormat="1" applyFont="1" applyFill="1" applyBorder="1" applyAlignment="1"/>
    <xf numFmtId="0" fontId="3" fillId="2" borderId="10" xfId="0" applyFont="1" applyFill="1" applyBorder="1" applyAlignment="1">
      <alignment horizontal="center"/>
    </xf>
    <xf numFmtId="0" fontId="3" fillId="2" borderId="10" xfId="0" applyFont="1" applyFill="1" applyBorder="1" applyAlignment="1"/>
    <xf numFmtId="3" fontId="14" fillId="3" borderId="10" xfId="0" applyNumberFormat="1" applyFont="1" applyFill="1" applyBorder="1" applyAlignment="1">
      <alignment vertical="center"/>
    </xf>
    <xf numFmtId="49" fontId="14" fillId="5" borderId="10" xfId="0" applyNumberFormat="1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wrapText="1"/>
    </xf>
    <xf numFmtId="49" fontId="14" fillId="3" borderId="10" xfId="0" applyNumberFormat="1" applyFont="1" applyFill="1" applyBorder="1" applyAlignment="1">
      <alignment horizontal="center" vertical="center" wrapText="1"/>
    </xf>
    <xf numFmtId="49" fontId="3" fillId="2" borderId="10" xfId="0" applyNumberFormat="1" applyFont="1" applyFill="1" applyBorder="1" applyAlignment="1">
      <alignment horizontal="center" wrapText="1"/>
    </xf>
    <xf numFmtId="0" fontId="3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right" wrapText="1"/>
    </xf>
    <xf numFmtId="0" fontId="15" fillId="2" borderId="10" xfId="0" applyFont="1" applyFill="1" applyBorder="1" applyAlignment="1">
      <alignment vertical="center"/>
    </xf>
    <xf numFmtId="0" fontId="15" fillId="2" borderId="10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vertical="center"/>
    </xf>
    <xf numFmtId="3" fontId="2" fillId="2" borderId="10" xfId="0" applyNumberFormat="1" applyFont="1" applyFill="1" applyBorder="1" applyAlignment="1"/>
    <xf numFmtId="167" fontId="3" fillId="2" borderId="10" xfId="0" applyNumberFormat="1" applyFont="1" applyFill="1" applyBorder="1" applyAlignment="1"/>
    <xf numFmtId="49" fontId="16" fillId="8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vertical="center"/>
    </xf>
    <xf numFmtId="41" fontId="3" fillId="2" borderId="10" xfId="1" applyFont="1" applyFill="1" applyBorder="1" applyAlignment="1"/>
    <xf numFmtId="49" fontId="18" fillId="2" borderId="1" xfId="0" applyNumberFormat="1" applyFont="1" applyFill="1" applyBorder="1" applyAlignment="1">
      <alignment vertical="center"/>
    </xf>
    <xf numFmtId="0" fontId="20" fillId="2" borderId="1" xfId="0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49" fontId="17" fillId="2" borderId="2" xfId="0" applyNumberFormat="1" applyFont="1" applyFill="1" applyBorder="1" applyAlignment="1">
      <alignment vertical="center"/>
    </xf>
    <xf numFmtId="0" fontId="18" fillId="2" borderId="3" xfId="0" applyFont="1" applyFill="1" applyBorder="1" applyAlignment="1"/>
    <xf numFmtId="0" fontId="18" fillId="2" borderId="4" xfId="0" applyFont="1" applyFill="1" applyBorder="1" applyAlignment="1"/>
    <xf numFmtId="49" fontId="18" fillId="2" borderId="5" xfId="0" applyNumberFormat="1" applyFont="1" applyFill="1" applyBorder="1" applyAlignment="1">
      <alignment vertical="center"/>
    </xf>
    <xf numFmtId="0" fontId="18" fillId="2" borderId="1" xfId="0" applyFont="1" applyFill="1" applyBorder="1" applyAlignment="1"/>
    <xf numFmtId="0" fontId="18" fillId="2" borderId="6" xfId="0" applyFont="1" applyFill="1" applyBorder="1" applyAlignment="1"/>
    <xf numFmtId="49" fontId="18" fillId="2" borderId="7" xfId="0" applyNumberFormat="1" applyFont="1" applyFill="1" applyBorder="1" applyAlignment="1">
      <alignment vertical="center"/>
    </xf>
    <xf numFmtId="0" fontId="18" fillId="2" borderId="8" xfId="0" applyFont="1" applyFill="1" applyBorder="1" applyAlignment="1"/>
    <xf numFmtId="0" fontId="18" fillId="2" borderId="9" xfId="0" applyFont="1" applyFill="1" applyBorder="1" applyAlignment="1"/>
    <xf numFmtId="0" fontId="18" fillId="8" borderId="10" xfId="0" applyFont="1" applyFill="1" applyBorder="1" applyAlignment="1"/>
    <xf numFmtId="0" fontId="18" fillId="6" borderId="1" xfId="0" applyFont="1" applyFill="1" applyBorder="1" applyAlignment="1"/>
    <xf numFmtId="49" fontId="17" fillId="7" borderId="10" xfId="0" applyNumberFormat="1" applyFont="1" applyFill="1" applyBorder="1" applyAlignment="1">
      <alignment vertical="center"/>
    </xf>
    <xf numFmtId="49" fontId="17" fillId="7" borderId="10" xfId="0" applyNumberFormat="1" applyFont="1" applyFill="1" applyBorder="1" applyAlignment="1">
      <alignment horizontal="center" vertical="center"/>
    </xf>
    <xf numFmtId="49" fontId="18" fillId="7" borderId="10" xfId="0" applyNumberFormat="1" applyFont="1" applyFill="1" applyBorder="1" applyAlignment="1"/>
    <xf numFmtId="49" fontId="17" fillId="2" borderId="10" xfId="0" applyNumberFormat="1" applyFont="1" applyFill="1" applyBorder="1" applyAlignment="1">
      <alignment vertical="center"/>
    </xf>
    <xf numFmtId="3" fontId="17" fillId="2" borderId="10" xfId="0" applyNumberFormat="1" applyFont="1" applyFill="1" applyBorder="1" applyAlignment="1">
      <alignment vertical="center"/>
    </xf>
    <xf numFmtId="9" fontId="18" fillId="2" borderId="10" xfId="0" applyNumberFormat="1" applyFont="1" applyFill="1" applyBorder="1" applyAlignment="1"/>
    <xf numFmtId="0" fontId="17" fillId="2" borderId="10" xfId="0" applyNumberFormat="1" applyFont="1" applyFill="1" applyBorder="1" applyAlignment="1">
      <alignment vertical="center"/>
    </xf>
    <xf numFmtId="166" fontId="17" fillId="2" borderId="10" xfId="0" applyNumberFormat="1" applyFont="1" applyFill="1" applyBorder="1" applyAlignment="1">
      <alignment vertical="center"/>
    </xf>
    <xf numFmtId="0" fontId="20" fillId="6" borderId="1" xfId="0" applyFont="1" applyFill="1" applyBorder="1" applyAlignment="1">
      <alignment vertical="center"/>
    </xf>
    <xf numFmtId="166" fontId="17" fillId="7" borderId="10" xfId="0" applyNumberFormat="1" applyFont="1" applyFill="1" applyBorder="1" applyAlignment="1">
      <alignment vertical="center"/>
    </xf>
    <xf numFmtId="9" fontId="17" fillId="7" borderId="10" xfId="0" applyNumberFormat="1" applyFont="1" applyFill="1" applyBorder="1" applyAlignment="1">
      <alignment vertical="center"/>
    </xf>
    <xf numFmtId="0" fontId="22" fillId="2" borderId="1" xfId="0" applyFont="1" applyFill="1" applyBorder="1" applyAlignment="1">
      <alignment vertical="center"/>
    </xf>
    <xf numFmtId="0" fontId="20" fillId="8" borderId="10" xfId="0" applyFont="1" applyFill="1" applyBorder="1" applyAlignment="1">
      <alignment vertical="center"/>
    </xf>
    <xf numFmtId="41" fontId="17" fillId="7" borderId="10" xfId="1" applyFont="1" applyFill="1" applyBorder="1" applyAlignment="1">
      <alignment vertical="center"/>
    </xf>
    <xf numFmtId="0" fontId="17" fillId="6" borderId="1" xfId="0" applyFont="1" applyFill="1" applyBorder="1" applyAlignment="1">
      <alignment vertical="center"/>
    </xf>
    <xf numFmtId="0" fontId="23" fillId="0" borderId="1" xfId="0" applyNumberFormat="1" applyFont="1" applyBorder="1" applyAlignment="1"/>
    <xf numFmtId="49" fontId="14" fillId="5" borderId="11" xfId="0" applyNumberFormat="1" applyFont="1" applyFill="1" applyBorder="1" applyAlignment="1">
      <alignment vertical="center"/>
    </xf>
    <xf numFmtId="0" fontId="14" fillId="5" borderId="12" xfId="0" applyFont="1" applyFill="1" applyBorder="1" applyAlignment="1">
      <alignment vertical="center"/>
    </xf>
    <xf numFmtId="165" fontId="14" fillId="5" borderId="13" xfId="0" applyNumberFormat="1" applyFont="1" applyFill="1" applyBorder="1" applyAlignment="1">
      <alignment vertical="center"/>
    </xf>
    <xf numFmtId="49" fontId="14" fillId="3" borderId="14" xfId="0" applyNumberFormat="1" applyFont="1" applyFill="1" applyBorder="1" applyAlignment="1">
      <alignment vertical="center"/>
    </xf>
    <xf numFmtId="0" fontId="14" fillId="3" borderId="1" xfId="0" applyFont="1" applyFill="1" applyBorder="1" applyAlignment="1">
      <alignment vertical="center"/>
    </xf>
    <xf numFmtId="165" fontId="14" fillId="3" borderId="15" xfId="0" applyNumberFormat="1" applyFont="1" applyFill="1" applyBorder="1" applyAlignment="1">
      <alignment vertical="center"/>
    </xf>
    <xf numFmtId="49" fontId="14" fillId="5" borderId="14" xfId="0" applyNumberFormat="1" applyFont="1" applyFill="1" applyBorder="1" applyAlignment="1">
      <alignment vertical="center"/>
    </xf>
    <xf numFmtId="0" fontId="14" fillId="5" borderId="1" xfId="0" applyFont="1" applyFill="1" applyBorder="1" applyAlignment="1">
      <alignment vertical="center"/>
    </xf>
    <xf numFmtId="165" fontId="14" fillId="5" borderId="15" xfId="0" applyNumberFormat="1" applyFont="1" applyFill="1" applyBorder="1" applyAlignment="1">
      <alignment vertical="center"/>
    </xf>
    <xf numFmtId="49" fontId="14" fillId="5" borderId="16" xfId="0" applyNumberFormat="1" applyFont="1" applyFill="1" applyBorder="1" applyAlignment="1">
      <alignment vertical="center"/>
    </xf>
    <xf numFmtId="0" fontId="14" fillId="5" borderId="17" xfId="0" applyFont="1" applyFill="1" applyBorder="1" applyAlignment="1">
      <alignment vertical="center"/>
    </xf>
    <xf numFmtId="165" fontId="14" fillId="5" borderId="18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0" fontId="17" fillId="8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1" fillId="3" borderId="10" xfId="0" applyNumberFormat="1" applyFont="1" applyFill="1" applyBorder="1" applyAlignment="1">
      <alignment wrapText="1"/>
    </xf>
    <xf numFmtId="0" fontId="1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5" fillId="3" borderId="10" xfId="0" applyNumberFormat="1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49" fontId="3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19049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0"/>
  <sheetViews>
    <sheetView showGridLines="0" tabSelected="1" zoomScale="106" zoomScaleNormal="106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8.7109375" style="3" customWidth="1"/>
    <col min="2" max="2" width="20.85546875" style="3" customWidth="1"/>
    <col min="3" max="3" width="15.28515625" style="3" customWidth="1"/>
    <col min="4" max="4" width="9.42578125" style="3" customWidth="1"/>
    <col min="5" max="5" width="14.42578125" style="3" customWidth="1"/>
    <col min="6" max="6" width="11" style="3" customWidth="1"/>
    <col min="7" max="7" width="12.42578125" style="3" customWidth="1"/>
    <col min="8" max="255" width="10.85546875" style="1" customWidth="1"/>
  </cols>
  <sheetData>
    <row r="1" spans="1:8" ht="15" customHeight="1" x14ac:dyDescent="0.25">
      <c r="A1" s="10"/>
      <c r="B1" s="10"/>
      <c r="C1" s="10"/>
      <c r="D1" s="10"/>
      <c r="E1" s="10"/>
      <c r="F1" s="10"/>
      <c r="G1" s="10"/>
    </row>
    <row r="2" spans="1:8" ht="15" customHeight="1" x14ac:dyDescent="0.25">
      <c r="A2" s="10"/>
      <c r="B2" s="10"/>
      <c r="C2" s="10"/>
      <c r="D2" s="10"/>
      <c r="E2" s="10"/>
      <c r="F2" s="10"/>
      <c r="G2" s="10"/>
    </row>
    <row r="3" spans="1:8" ht="15" customHeight="1" x14ac:dyDescent="0.25">
      <c r="A3" s="10"/>
      <c r="B3" s="10"/>
      <c r="C3" s="10"/>
      <c r="D3" s="10"/>
      <c r="E3" s="10"/>
      <c r="F3" s="10"/>
      <c r="G3" s="10"/>
    </row>
    <row r="4" spans="1:8" ht="15" customHeight="1" x14ac:dyDescent="0.25">
      <c r="A4" s="10"/>
      <c r="B4" s="10"/>
      <c r="C4" s="10"/>
      <c r="D4" s="10"/>
      <c r="E4" s="10"/>
      <c r="F4" s="10"/>
      <c r="G4" s="10"/>
    </row>
    <row r="5" spans="1:8" ht="15" customHeight="1" x14ac:dyDescent="0.25">
      <c r="A5" s="10"/>
      <c r="B5" s="10"/>
      <c r="C5" s="10"/>
      <c r="D5" s="10"/>
      <c r="E5" s="10"/>
      <c r="F5" s="10"/>
      <c r="G5" s="10"/>
    </row>
    <row r="6" spans="1:8" ht="15" customHeight="1" x14ac:dyDescent="0.25">
      <c r="A6" s="10"/>
      <c r="B6" s="10"/>
      <c r="C6" s="10"/>
      <c r="D6" s="10"/>
      <c r="E6" s="10"/>
      <c r="F6" s="10"/>
      <c r="G6" s="10"/>
    </row>
    <row r="7" spans="1:8" ht="15" customHeight="1" x14ac:dyDescent="0.25">
      <c r="A7" s="10"/>
      <c r="B7" s="10"/>
      <c r="C7" s="10"/>
      <c r="D7" s="10"/>
      <c r="E7" s="10"/>
      <c r="F7" s="10"/>
      <c r="G7" s="10"/>
    </row>
    <row r="8" spans="1:8" ht="15" customHeight="1" x14ac:dyDescent="0.25">
      <c r="A8" s="10"/>
      <c r="B8" s="10"/>
      <c r="C8" s="10"/>
      <c r="D8" s="10"/>
      <c r="E8" s="10"/>
      <c r="F8" s="10"/>
      <c r="G8" s="10"/>
    </row>
    <row r="9" spans="1:8" ht="12" customHeight="1" x14ac:dyDescent="0.25">
      <c r="A9" s="10"/>
      <c r="B9" s="4" t="s">
        <v>0</v>
      </c>
      <c r="C9" s="5" t="s">
        <v>59</v>
      </c>
      <c r="D9" s="11"/>
      <c r="E9" s="114" t="s">
        <v>92</v>
      </c>
      <c r="F9" s="115"/>
      <c r="G9" s="60">
        <v>12000</v>
      </c>
      <c r="H9" s="22"/>
    </row>
    <row r="10" spans="1:8" ht="13.5" customHeight="1" x14ac:dyDescent="0.25">
      <c r="A10" s="10"/>
      <c r="B10" s="6" t="s">
        <v>1</v>
      </c>
      <c r="C10" s="7" t="s">
        <v>83</v>
      </c>
      <c r="D10" s="13"/>
      <c r="E10" s="112" t="s">
        <v>2</v>
      </c>
      <c r="F10" s="113"/>
      <c r="G10" s="8" t="s">
        <v>60</v>
      </c>
    </row>
    <row r="11" spans="1:8" ht="12" customHeight="1" x14ac:dyDescent="0.25">
      <c r="A11" s="10"/>
      <c r="B11" s="6" t="s">
        <v>3</v>
      </c>
      <c r="C11" s="8" t="s">
        <v>86</v>
      </c>
      <c r="D11" s="13"/>
      <c r="E11" s="112" t="s">
        <v>84</v>
      </c>
      <c r="F11" s="113"/>
      <c r="G11" s="61">
        <v>600</v>
      </c>
    </row>
    <row r="12" spans="1:8" ht="11.25" customHeight="1" x14ac:dyDescent="0.25">
      <c r="A12" s="10"/>
      <c r="B12" s="6" t="s">
        <v>4</v>
      </c>
      <c r="C12" s="9" t="s">
        <v>91</v>
      </c>
      <c r="D12" s="13"/>
      <c r="E12" s="40" t="s">
        <v>5</v>
      </c>
      <c r="F12" s="46"/>
      <c r="G12" s="55">
        <f>(G9*G11)</f>
        <v>7200000</v>
      </c>
    </row>
    <row r="13" spans="1:8" ht="24" customHeight="1" x14ac:dyDescent="0.25">
      <c r="A13" s="10"/>
      <c r="B13" s="6" t="s">
        <v>6</v>
      </c>
      <c r="C13" s="120" t="s">
        <v>107</v>
      </c>
      <c r="D13" s="13"/>
      <c r="E13" s="112" t="s">
        <v>7</v>
      </c>
      <c r="F13" s="113"/>
      <c r="G13" s="9" t="s">
        <v>61</v>
      </c>
    </row>
    <row r="14" spans="1:8" ht="13.5" customHeight="1" x14ac:dyDescent="0.25">
      <c r="A14" s="10"/>
      <c r="B14" s="6" t="s">
        <v>8</v>
      </c>
      <c r="C14" s="120" t="s">
        <v>108</v>
      </c>
      <c r="D14" s="13"/>
      <c r="E14" s="112" t="s">
        <v>9</v>
      </c>
      <c r="F14" s="113"/>
      <c r="G14" s="8" t="s">
        <v>60</v>
      </c>
    </row>
    <row r="15" spans="1:8" ht="15.75" customHeight="1" x14ac:dyDescent="0.25">
      <c r="A15" s="10"/>
      <c r="B15" s="6" t="s">
        <v>10</v>
      </c>
      <c r="C15" s="8" t="s">
        <v>106</v>
      </c>
      <c r="D15" s="13"/>
      <c r="E15" s="116" t="s">
        <v>11</v>
      </c>
      <c r="F15" s="117"/>
      <c r="G15" s="9" t="s">
        <v>85</v>
      </c>
    </row>
    <row r="16" spans="1:8" ht="12" customHeight="1" x14ac:dyDescent="0.25">
      <c r="A16" s="10"/>
      <c r="B16" s="19"/>
      <c r="C16" s="20"/>
      <c r="D16" s="18"/>
      <c r="E16" s="18"/>
      <c r="F16" s="18"/>
      <c r="G16" s="21"/>
    </row>
    <row r="17" spans="1:7" ht="12" customHeight="1" x14ac:dyDescent="0.25">
      <c r="A17" s="10"/>
      <c r="B17" s="118" t="s">
        <v>93</v>
      </c>
      <c r="C17" s="119"/>
      <c r="D17" s="119"/>
      <c r="E17" s="119"/>
      <c r="F17" s="119"/>
      <c r="G17" s="119"/>
    </row>
    <row r="18" spans="1:7" ht="12" customHeight="1" x14ac:dyDescent="0.25">
      <c r="A18" s="10"/>
      <c r="B18" s="11"/>
      <c r="C18" s="14"/>
      <c r="D18" s="14"/>
      <c r="E18" s="14"/>
      <c r="F18" s="11"/>
      <c r="G18" s="11"/>
    </row>
    <row r="19" spans="1:7" ht="12" customHeight="1" x14ac:dyDescent="0.25">
      <c r="A19" s="10"/>
      <c r="B19" s="30" t="s">
        <v>12</v>
      </c>
      <c r="C19" s="15"/>
      <c r="D19" s="15"/>
      <c r="E19" s="15"/>
      <c r="F19" s="15"/>
      <c r="G19" s="15"/>
    </row>
    <row r="20" spans="1:7" ht="24" customHeight="1" x14ac:dyDescent="0.25">
      <c r="A20" s="10"/>
      <c r="B20" s="32" t="s">
        <v>13</v>
      </c>
      <c r="C20" s="32" t="s">
        <v>14</v>
      </c>
      <c r="D20" s="32" t="s">
        <v>15</v>
      </c>
      <c r="E20" s="32" t="s">
        <v>16</v>
      </c>
      <c r="F20" s="32" t="s">
        <v>17</v>
      </c>
      <c r="G20" s="32" t="s">
        <v>18</v>
      </c>
    </row>
    <row r="21" spans="1:7" ht="12.75" customHeight="1" x14ac:dyDescent="0.25">
      <c r="A21" s="10"/>
      <c r="B21" s="50" t="s">
        <v>57</v>
      </c>
      <c r="C21" s="52" t="s">
        <v>19</v>
      </c>
      <c r="D21" s="53">
        <v>8</v>
      </c>
      <c r="E21" s="52" t="s">
        <v>65</v>
      </c>
      <c r="F21" s="55">
        <v>30000</v>
      </c>
      <c r="G21" s="55">
        <f>(D21*F21)</f>
        <v>240000</v>
      </c>
    </row>
    <row r="22" spans="1:7" ht="12.75" customHeight="1" x14ac:dyDescent="0.25">
      <c r="A22" s="10"/>
      <c r="B22" s="50" t="s">
        <v>101</v>
      </c>
      <c r="C22" s="52" t="s">
        <v>19</v>
      </c>
      <c r="D22" s="53">
        <v>5</v>
      </c>
      <c r="E22" s="52" t="s">
        <v>66</v>
      </c>
      <c r="F22" s="55">
        <v>30000</v>
      </c>
      <c r="G22" s="55">
        <f t="shared" ref="G22:G26" si="0">(D22*F22)</f>
        <v>150000</v>
      </c>
    </row>
    <row r="23" spans="1:7" ht="12.75" customHeight="1" x14ac:dyDescent="0.25">
      <c r="A23" s="10"/>
      <c r="B23" s="50" t="s">
        <v>58</v>
      </c>
      <c r="C23" s="52" t="s">
        <v>19</v>
      </c>
      <c r="D23" s="53">
        <v>1</v>
      </c>
      <c r="E23" s="52" t="s">
        <v>66</v>
      </c>
      <c r="F23" s="55">
        <v>30000</v>
      </c>
      <c r="G23" s="55">
        <f t="shared" si="0"/>
        <v>30000</v>
      </c>
    </row>
    <row r="24" spans="1:7" ht="12.75" customHeight="1" x14ac:dyDescent="0.25">
      <c r="A24" s="10"/>
      <c r="B24" s="50" t="s">
        <v>62</v>
      </c>
      <c r="C24" s="52" t="s">
        <v>19</v>
      </c>
      <c r="D24" s="53">
        <v>1</v>
      </c>
      <c r="E24" s="52" t="s">
        <v>66</v>
      </c>
      <c r="F24" s="55">
        <v>30000</v>
      </c>
      <c r="G24" s="55">
        <f t="shared" si="0"/>
        <v>30000</v>
      </c>
    </row>
    <row r="25" spans="1:7" ht="12.75" customHeight="1" x14ac:dyDescent="0.25">
      <c r="A25" s="10"/>
      <c r="B25" s="50" t="s">
        <v>102</v>
      </c>
      <c r="C25" s="52" t="s">
        <v>19</v>
      </c>
      <c r="D25" s="53">
        <v>6</v>
      </c>
      <c r="E25" s="52" t="s">
        <v>82</v>
      </c>
      <c r="F25" s="55">
        <v>30000</v>
      </c>
      <c r="G25" s="55">
        <f t="shared" si="0"/>
        <v>180000</v>
      </c>
    </row>
    <row r="26" spans="1:7" ht="12.75" customHeight="1" x14ac:dyDescent="0.25">
      <c r="A26" s="10"/>
      <c r="B26" s="50" t="s">
        <v>63</v>
      </c>
      <c r="C26" s="52" t="s">
        <v>19</v>
      </c>
      <c r="D26" s="53">
        <v>8</v>
      </c>
      <c r="E26" s="52" t="s">
        <v>64</v>
      </c>
      <c r="F26" s="55">
        <v>30000</v>
      </c>
      <c r="G26" s="55">
        <f t="shared" si="0"/>
        <v>240000</v>
      </c>
    </row>
    <row r="27" spans="1:7" ht="12.75" customHeight="1" x14ac:dyDescent="0.25">
      <c r="A27" s="10"/>
      <c r="B27" s="31" t="s">
        <v>20</v>
      </c>
      <c r="C27" s="58"/>
      <c r="D27" s="58"/>
      <c r="E27" s="58"/>
      <c r="F27" s="59"/>
      <c r="G27" s="47">
        <f>SUM(G21:G26)</f>
        <v>870000</v>
      </c>
    </row>
    <row r="28" spans="1:7" ht="12" customHeight="1" x14ac:dyDescent="0.25">
      <c r="A28" s="10"/>
      <c r="B28" s="24"/>
      <c r="C28" s="24"/>
      <c r="D28" s="24"/>
      <c r="E28" s="24"/>
      <c r="F28" s="25"/>
      <c r="G28" s="25"/>
    </row>
    <row r="29" spans="1:7" ht="12" customHeight="1" x14ac:dyDescent="0.25">
      <c r="A29" s="10"/>
      <c r="B29" s="48" t="s">
        <v>21</v>
      </c>
      <c r="C29" s="26"/>
      <c r="D29" s="26"/>
      <c r="E29" s="26"/>
      <c r="F29" s="27"/>
      <c r="G29" s="27"/>
    </row>
    <row r="30" spans="1:7" ht="24" customHeight="1" x14ac:dyDescent="0.25">
      <c r="A30" s="10"/>
      <c r="B30" s="49" t="s">
        <v>13</v>
      </c>
      <c r="C30" s="51" t="s">
        <v>14</v>
      </c>
      <c r="D30" s="51" t="s">
        <v>15</v>
      </c>
      <c r="E30" s="49" t="s">
        <v>16</v>
      </c>
      <c r="F30" s="51" t="s">
        <v>17</v>
      </c>
      <c r="G30" s="49" t="s">
        <v>18</v>
      </c>
    </row>
    <row r="31" spans="1:7" ht="12" customHeight="1" x14ac:dyDescent="0.25">
      <c r="A31" s="10"/>
      <c r="B31" s="64" t="s">
        <v>99</v>
      </c>
      <c r="C31" s="57"/>
      <c r="D31" s="57"/>
      <c r="E31" s="57"/>
      <c r="F31" s="56"/>
      <c r="G31" s="56"/>
    </row>
    <row r="32" spans="1:7" ht="12" customHeight="1" x14ac:dyDescent="0.25">
      <c r="A32" s="10"/>
      <c r="B32" s="31" t="s">
        <v>22</v>
      </c>
      <c r="C32" s="58"/>
      <c r="D32" s="58"/>
      <c r="E32" s="58"/>
      <c r="F32" s="59"/>
      <c r="G32" s="59"/>
    </row>
    <row r="33" spans="1:11" ht="12" customHeight="1" x14ac:dyDescent="0.25">
      <c r="A33" s="10"/>
      <c r="B33" s="24"/>
      <c r="C33" s="24"/>
      <c r="D33" s="24"/>
      <c r="E33" s="24"/>
      <c r="F33" s="25"/>
      <c r="G33" s="25"/>
    </row>
    <row r="34" spans="1:11" ht="12" customHeight="1" x14ac:dyDescent="0.25">
      <c r="A34" s="10"/>
      <c r="B34" s="48" t="s">
        <v>23</v>
      </c>
      <c r="C34" s="26"/>
      <c r="D34" s="26"/>
      <c r="E34" s="26"/>
      <c r="F34" s="27"/>
      <c r="G34" s="27"/>
    </row>
    <row r="35" spans="1:11" ht="24" customHeight="1" x14ac:dyDescent="0.25">
      <c r="A35" s="10"/>
      <c r="B35" s="49" t="s">
        <v>13</v>
      </c>
      <c r="C35" s="49" t="s">
        <v>14</v>
      </c>
      <c r="D35" s="49" t="s">
        <v>15</v>
      </c>
      <c r="E35" s="49" t="s">
        <v>16</v>
      </c>
      <c r="F35" s="51" t="s">
        <v>17</v>
      </c>
      <c r="G35" s="49" t="s">
        <v>18</v>
      </c>
    </row>
    <row r="36" spans="1:11" ht="12.75" customHeight="1" x14ac:dyDescent="0.25">
      <c r="A36" s="10"/>
      <c r="B36" s="50" t="s">
        <v>67</v>
      </c>
      <c r="C36" s="52" t="s">
        <v>100</v>
      </c>
      <c r="D36" s="53">
        <v>1</v>
      </c>
      <c r="E36" s="52" t="s">
        <v>65</v>
      </c>
      <c r="F36" s="54">
        <v>20000</v>
      </c>
      <c r="G36" s="55">
        <f t="shared" ref="G36:G39" si="1">(D36*F36)</f>
        <v>20000</v>
      </c>
    </row>
    <row r="37" spans="1:11" ht="15" x14ac:dyDescent="0.25">
      <c r="A37" s="10"/>
      <c r="B37" s="50" t="s">
        <v>68</v>
      </c>
      <c r="C37" s="52" t="s">
        <v>100</v>
      </c>
      <c r="D37" s="53">
        <v>2</v>
      </c>
      <c r="E37" s="52" t="s">
        <v>65</v>
      </c>
      <c r="F37" s="54">
        <v>20000</v>
      </c>
      <c r="G37" s="55">
        <f t="shared" si="1"/>
        <v>40000</v>
      </c>
    </row>
    <row r="38" spans="1:11" ht="15" x14ac:dyDescent="0.25">
      <c r="A38" s="10"/>
      <c r="B38" s="50" t="s">
        <v>69</v>
      </c>
      <c r="C38" s="52" t="s">
        <v>100</v>
      </c>
      <c r="D38" s="53">
        <v>1</v>
      </c>
      <c r="E38" s="52" t="s">
        <v>80</v>
      </c>
      <c r="F38" s="54">
        <v>20000</v>
      </c>
      <c r="G38" s="55">
        <f t="shared" si="1"/>
        <v>20000</v>
      </c>
    </row>
    <row r="39" spans="1:11" ht="15" x14ac:dyDescent="0.25">
      <c r="A39" s="10"/>
      <c r="B39" s="50" t="s">
        <v>103</v>
      </c>
      <c r="C39" s="52" t="s">
        <v>100</v>
      </c>
      <c r="D39" s="53">
        <v>1</v>
      </c>
      <c r="E39" s="52" t="s">
        <v>81</v>
      </c>
      <c r="F39" s="54">
        <v>20000</v>
      </c>
      <c r="G39" s="55">
        <f t="shared" si="1"/>
        <v>20000</v>
      </c>
    </row>
    <row r="40" spans="1:11" ht="12.75" customHeight="1" x14ac:dyDescent="0.25">
      <c r="A40" s="10"/>
      <c r="B40" s="31" t="s">
        <v>24</v>
      </c>
      <c r="C40" s="37"/>
      <c r="D40" s="37"/>
      <c r="E40" s="37"/>
      <c r="F40" s="38"/>
      <c r="G40" s="47">
        <f>SUM(G36:G39)</f>
        <v>100000</v>
      </c>
    </row>
    <row r="41" spans="1:11" ht="12" customHeight="1" x14ac:dyDescent="0.25">
      <c r="A41" s="10"/>
      <c r="B41" s="11"/>
      <c r="C41" s="11"/>
      <c r="D41" s="11"/>
      <c r="E41" s="11"/>
      <c r="F41" s="12"/>
      <c r="G41" s="12"/>
    </row>
    <row r="42" spans="1:11" ht="12" customHeight="1" x14ac:dyDescent="0.25">
      <c r="A42" s="10"/>
      <c r="B42" s="30" t="s">
        <v>25</v>
      </c>
      <c r="C42" s="16"/>
      <c r="D42" s="16"/>
      <c r="E42" s="16"/>
      <c r="F42" s="15"/>
      <c r="G42" s="15"/>
    </row>
    <row r="43" spans="1:11" ht="24" customHeight="1" x14ac:dyDescent="0.25">
      <c r="A43" s="10"/>
      <c r="B43" s="32" t="s">
        <v>26</v>
      </c>
      <c r="C43" s="32" t="s">
        <v>27</v>
      </c>
      <c r="D43" s="32" t="s">
        <v>28</v>
      </c>
      <c r="E43" s="32" t="s">
        <v>16</v>
      </c>
      <c r="F43" s="32" t="s">
        <v>17</v>
      </c>
      <c r="G43" s="32" t="s">
        <v>18</v>
      </c>
      <c r="K43" s="3"/>
    </row>
    <row r="44" spans="1:11" ht="12.75" customHeight="1" x14ac:dyDescent="0.25">
      <c r="A44" s="10"/>
      <c r="B44" s="41" t="s">
        <v>29</v>
      </c>
      <c r="C44" s="42" t="s">
        <v>70</v>
      </c>
      <c r="D44" s="65">
        <v>8000</v>
      </c>
      <c r="E44" s="42" t="s">
        <v>65</v>
      </c>
      <c r="F44" s="44">
        <v>250</v>
      </c>
      <c r="G44" s="44">
        <f>(D44*F44)</f>
        <v>2000000</v>
      </c>
    </row>
    <row r="45" spans="1:11" ht="12.75" customHeight="1" x14ac:dyDescent="0.25">
      <c r="A45" s="10"/>
      <c r="B45" s="41" t="s">
        <v>30</v>
      </c>
      <c r="C45" s="45"/>
      <c r="D45" s="46"/>
      <c r="E45" s="45"/>
      <c r="F45" s="44"/>
      <c r="G45" s="44"/>
    </row>
    <row r="46" spans="1:11" ht="12.75" customHeight="1" x14ac:dyDescent="0.25">
      <c r="A46" s="10"/>
      <c r="B46" s="40" t="s">
        <v>87</v>
      </c>
      <c r="C46" s="42" t="s">
        <v>31</v>
      </c>
      <c r="D46" s="43">
        <v>100</v>
      </c>
      <c r="E46" s="42" t="s">
        <v>71</v>
      </c>
      <c r="F46" s="44">
        <v>1390</v>
      </c>
      <c r="G46" s="44">
        <f>(D46*F46)</f>
        <v>139000</v>
      </c>
    </row>
    <row r="47" spans="1:11" ht="12.75" customHeight="1" x14ac:dyDescent="0.25">
      <c r="A47" s="10"/>
      <c r="B47" s="40" t="s">
        <v>88</v>
      </c>
      <c r="C47" s="42" t="s">
        <v>32</v>
      </c>
      <c r="D47" s="43">
        <v>500</v>
      </c>
      <c r="E47" s="42" t="s">
        <v>90</v>
      </c>
      <c r="F47" s="44">
        <v>1160</v>
      </c>
      <c r="G47" s="44">
        <f>(D47*F47)</f>
        <v>580000</v>
      </c>
    </row>
    <row r="48" spans="1:11" ht="12.75" customHeight="1" x14ac:dyDescent="0.25">
      <c r="A48" s="10"/>
      <c r="B48" s="41" t="s">
        <v>33</v>
      </c>
      <c r="C48" s="45"/>
      <c r="D48" s="46"/>
      <c r="E48" s="45"/>
      <c r="F48" s="44"/>
      <c r="G48" s="44"/>
    </row>
    <row r="49" spans="1:7" ht="12.75" customHeight="1" x14ac:dyDescent="0.25">
      <c r="A49" s="10"/>
      <c r="B49" s="40" t="s">
        <v>89</v>
      </c>
      <c r="C49" s="42" t="s">
        <v>73</v>
      </c>
      <c r="D49" s="43">
        <v>1</v>
      </c>
      <c r="E49" s="42" t="s">
        <v>74</v>
      </c>
      <c r="F49" s="44">
        <v>80000</v>
      </c>
      <c r="G49" s="44">
        <f>(D49*F49)</f>
        <v>80000</v>
      </c>
    </row>
    <row r="50" spans="1:7" ht="12.75" customHeight="1" x14ac:dyDescent="0.25">
      <c r="A50" s="10"/>
      <c r="B50" s="40" t="s">
        <v>72</v>
      </c>
      <c r="C50" s="42" t="s">
        <v>75</v>
      </c>
      <c r="D50" s="43">
        <v>0.25</v>
      </c>
      <c r="E50" s="42" t="s">
        <v>76</v>
      </c>
      <c r="F50" s="44">
        <v>39000</v>
      </c>
      <c r="G50" s="44">
        <f>(D50*F50)</f>
        <v>9750</v>
      </c>
    </row>
    <row r="51" spans="1:7" ht="12.75" customHeight="1" x14ac:dyDescent="0.25">
      <c r="A51" s="10"/>
      <c r="B51" s="41" t="s">
        <v>77</v>
      </c>
      <c r="C51" s="45"/>
      <c r="D51" s="46"/>
      <c r="E51" s="45"/>
      <c r="F51" s="44"/>
      <c r="G51" s="44"/>
    </row>
    <row r="52" spans="1:7" ht="12.75" customHeight="1" x14ac:dyDescent="0.25">
      <c r="A52" s="10"/>
      <c r="B52" s="40" t="s">
        <v>78</v>
      </c>
      <c r="C52" s="42" t="s">
        <v>73</v>
      </c>
      <c r="D52" s="43">
        <v>1</v>
      </c>
      <c r="E52" s="42" t="s">
        <v>79</v>
      </c>
      <c r="F52" s="44">
        <v>17000</v>
      </c>
      <c r="G52" s="44">
        <f>(D52*F52)</f>
        <v>17000</v>
      </c>
    </row>
    <row r="53" spans="1:7" ht="13.5" customHeight="1" x14ac:dyDescent="0.25">
      <c r="A53" s="10"/>
      <c r="B53" s="31" t="s">
        <v>34</v>
      </c>
      <c r="C53" s="37"/>
      <c r="D53" s="37"/>
      <c r="E53" s="37"/>
      <c r="F53" s="38"/>
      <c r="G53" s="47">
        <f>SUM(G44:G52)</f>
        <v>2825750</v>
      </c>
    </row>
    <row r="54" spans="1:7" ht="12" customHeight="1" x14ac:dyDescent="0.25">
      <c r="A54" s="10"/>
      <c r="B54" s="23"/>
      <c r="C54" s="11"/>
      <c r="D54" s="11"/>
      <c r="E54" s="17"/>
      <c r="F54" s="12"/>
      <c r="G54" s="12"/>
    </row>
    <row r="55" spans="1:7" ht="12" customHeight="1" x14ac:dyDescent="0.25">
      <c r="A55" s="10"/>
      <c r="B55" s="48" t="s">
        <v>35</v>
      </c>
      <c r="C55" s="108"/>
      <c r="D55" s="108"/>
      <c r="E55" s="108"/>
      <c r="F55" s="109"/>
      <c r="G55" s="109"/>
    </row>
    <row r="56" spans="1:7" ht="24" customHeight="1" x14ac:dyDescent="0.25">
      <c r="A56" s="10"/>
      <c r="B56" s="49" t="s">
        <v>36</v>
      </c>
      <c r="C56" s="51" t="s">
        <v>27</v>
      </c>
      <c r="D56" s="51" t="s">
        <v>28</v>
      </c>
      <c r="E56" s="49" t="s">
        <v>16</v>
      </c>
      <c r="F56" s="51" t="s">
        <v>17</v>
      </c>
      <c r="G56" s="49" t="s">
        <v>18</v>
      </c>
    </row>
    <row r="57" spans="1:7" ht="12.75" customHeight="1" x14ac:dyDescent="0.25">
      <c r="A57" s="10"/>
      <c r="B57" s="63" t="s">
        <v>99</v>
      </c>
      <c r="C57" s="33"/>
      <c r="D57" s="34"/>
      <c r="E57" s="35"/>
      <c r="F57" s="36"/>
      <c r="G57" s="34"/>
    </row>
    <row r="58" spans="1:7" ht="13.5" customHeight="1" x14ac:dyDescent="0.25">
      <c r="A58" s="10"/>
      <c r="B58" s="31" t="s">
        <v>37</v>
      </c>
      <c r="C58" s="37"/>
      <c r="D58" s="37"/>
      <c r="E58" s="37"/>
      <c r="F58" s="38"/>
      <c r="G58" s="39"/>
    </row>
    <row r="59" spans="1:7" ht="12" customHeight="1" x14ac:dyDescent="0.25">
      <c r="A59" s="10"/>
      <c r="B59" s="11"/>
      <c r="C59" s="11"/>
      <c r="D59" s="11"/>
      <c r="E59" s="11"/>
      <c r="F59" s="12"/>
      <c r="G59" s="12"/>
    </row>
    <row r="60" spans="1:7" ht="12" customHeight="1" x14ac:dyDescent="0.25">
      <c r="A60" s="10"/>
      <c r="B60" s="96" t="s">
        <v>38</v>
      </c>
      <c r="C60" s="97"/>
      <c r="D60" s="97"/>
      <c r="E60" s="97"/>
      <c r="F60" s="97"/>
      <c r="G60" s="98">
        <f>G27+G40+G53+G58</f>
        <v>3795750</v>
      </c>
    </row>
    <row r="61" spans="1:7" ht="12" customHeight="1" x14ac:dyDescent="0.25">
      <c r="A61" s="10"/>
      <c r="B61" s="99" t="s">
        <v>39</v>
      </c>
      <c r="C61" s="100"/>
      <c r="D61" s="100"/>
      <c r="E61" s="100"/>
      <c r="F61" s="100"/>
      <c r="G61" s="101">
        <f>G60*0.05</f>
        <v>189787.5</v>
      </c>
    </row>
    <row r="62" spans="1:7" ht="12" customHeight="1" x14ac:dyDescent="0.25">
      <c r="A62" s="10"/>
      <c r="B62" s="102" t="s">
        <v>40</v>
      </c>
      <c r="C62" s="103"/>
      <c r="D62" s="103"/>
      <c r="E62" s="103"/>
      <c r="F62" s="103"/>
      <c r="G62" s="104">
        <f>G61+G60</f>
        <v>3985537.5</v>
      </c>
    </row>
    <row r="63" spans="1:7" ht="12" customHeight="1" x14ac:dyDescent="0.25">
      <c r="A63" s="10"/>
      <c r="B63" s="99" t="s">
        <v>41</v>
      </c>
      <c r="C63" s="100"/>
      <c r="D63" s="100"/>
      <c r="E63" s="100"/>
      <c r="F63" s="100"/>
      <c r="G63" s="101">
        <f>G12</f>
        <v>7200000</v>
      </c>
    </row>
    <row r="64" spans="1:7" ht="12" customHeight="1" x14ac:dyDescent="0.25">
      <c r="A64" s="10"/>
      <c r="B64" s="105" t="s">
        <v>42</v>
      </c>
      <c r="C64" s="106"/>
      <c r="D64" s="106"/>
      <c r="E64" s="106"/>
      <c r="F64" s="106"/>
      <c r="G64" s="107">
        <f>G63-G62</f>
        <v>3214462.5</v>
      </c>
    </row>
    <row r="65" spans="1:7" ht="12" customHeight="1" x14ac:dyDescent="0.25">
      <c r="A65" s="10"/>
      <c r="B65" s="66" t="s">
        <v>104</v>
      </c>
      <c r="C65" s="67"/>
      <c r="D65" s="67"/>
      <c r="E65" s="67"/>
      <c r="F65" s="67"/>
      <c r="G65" s="28"/>
    </row>
    <row r="66" spans="1:7" ht="12.75" customHeight="1" thickBot="1" x14ac:dyDescent="0.3">
      <c r="A66" s="10"/>
      <c r="B66" s="68"/>
      <c r="C66" s="67"/>
      <c r="D66" s="67"/>
      <c r="E66" s="67"/>
      <c r="F66" s="67"/>
      <c r="G66" s="28"/>
    </row>
    <row r="67" spans="1:7" ht="12" customHeight="1" x14ac:dyDescent="0.25">
      <c r="A67" s="10"/>
      <c r="B67" s="69" t="s">
        <v>105</v>
      </c>
      <c r="C67" s="70"/>
      <c r="D67" s="70"/>
      <c r="E67" s="70"/>
      <c r="F67" s="71"/>
      <c r="G67" s="28"/>
    </row>
    <row r="68" spans="1:7" ht="12" customHeight="1" x14ac:dyDescent="0.25">
      <c r="A68" s="10"/>
      <c r="B68" s="72" t="s">
        <v>43</v>
      </c>
      <c r="C68" s="73"/>
      <c r="D68" s="73"/>
      <c r="E68" s="73"/>
      <c r="F68" s="74"/>
      <c r="G68" s="28"/>
    </row>
    <row r="69" spans="1:7" ht="12" customHeight="1" x14ac:dyDescent="0.25">
      <c r="A69" s="10"/>
      <c r="B69" s="72" t="s">
        <v>44</v>
      </c>
      <c r="C69" s="73"/>
      <c r="D69" s="73"/>
      <c r="E69" s="73"/>
      <c r="F69" s="74"/>
      <c r="G69" s="28"/>
    </row>
    <row r="70" spans="1:7" ht="12" customHeight="1" x14ac:dyDescent="0.25">
      <c r="A70" s="10"/>
      <c r="B70" s="72" t="s">
        <v>45</v>
      </c>
      <c r="C70" s="73"/>
      <c r="D70" s="73"/>
      <c r="E70" s="73"/>
      <c r="F70" s="74"/>
      <c r="G70" s="28"/>
    </row>
    <row r="71" spans="1:7" ht="12" customHeight="1" x14ac:dyDescent="0.25">
      <c r="A71" s="10"/>
      <c r="B71" s="72" t="s">
        <v>46</v>
      </c>
      <c r="C71" s="73"/>
      <c r="D71" s="73"/>
      <c r="E71" s="73"/>
      <c r="F71" s="74"/>
      <c r="G71" s="28"/>
    </row>
    <row r="72" spans="1:7" ht="12" customHeight="1" x14ac:dyDescent="0.25">
      <c r="A72" s="10"/>
      <c r="B72" s="72" t="s">
        <v>47</v>
      </c>
      <c r="C72" s="73"/>
      <c r="D72" s="73"/>
      <c r="E72" s="73"/>
      <c r="F72" s="74"/>
      <c r="G72" s="28"/>
    </row>
    <row r="73" spans="1:7" ht="12.75" customHeight="1" thickBot="1" x14ac:dyDescent="0.3">
      <c r="A73" s="10"/>
      <c r="B73" s="75" t="s">
        <v>48</v>
      </c>
      <c r="C73" s="76"/>
      <c r="D73" s="76"/>
      <c r="E73" s="76"/>
      <c r="F73" s="77"/>
      <c r="G73" s="28"/>
    </row>
    <row r="74" spans="1:7" ht="12.75" customHeight="1" x14ac:dyDescent="0.25">
      <c r="A74" s="10"/>
      <c r="B74" s="68"/>
      <c r="C74" s="73"/>
      <c r="D74" s="73"/>
      <c r="E74" s="73"/>
      <c r="F74" s="73"/>
      <c r="G74" s="28"/>
    </row>
    <row r="75" spans="1:7" ht="15" customHeight="1" x14ac:dyDescent="0.25">
      <c r="A75" s="10"/>
      <c r="B75" s="110" t="s">
        <v>49</v>
      </c>
      <c r="C75" s="111"/>
      <c r="D75" s="78"/>
      <c r="E75" s="79"/>
      <c r="F75" s="79"/>
      <c r="G75" s="28"/>
    </row>
    <row r="76" spans="1:7" ht="12" customHeight="1" x14ac:dyDescent="0.25">
      <c r="A76" s="10"/>
      <c r="B76" s="80" t="s">
        <v>36</v>
      </c>
      <c r="C76" s="81" t="s">
        <v>94</v>
      </c>
      <c r="D76" s="82" t="s">
        <v>50</v>
      </c>
      <c r="E76" s="79"/>
      <c r="F76" s="79"/>
      <c r="G76" s="28"/>
    </row>
    <row r="77" spans="1:7" ht="12" customHeight="1" x14ac:dyDescent="0.25">
      <c r="A77" s="10"/>
      <c r="B77" s="83" t="s">
        <v>51</v>
      </c>
      <c r="C77" s="84">
        <f>G27</f>
        <v>870000</v>
      </c>
      <c r="D77" s="85">
        <f>(C77/C83)</f>
        <v>0.21828925207704106</v>
      </c>
      <c r="E77" s="79"/>
      <c r="F77" s="79"/>
      <c r="G77" s="28"/>
    </row>
    <row r="78" spans="1:7" ht="12" customHeight="1" x14ac:dyDescent="0.25">
      <c r="A78" s="10"/>
      <c r="B78" s="83" t="s">
        <v>52</v>
      </c>
      <c r="C78" s="86">
        <v>0</v>
      </c>
      <c r="D78" s="85">
        <v>0</v>
      </c>
      <c r="E78" s="79"/>
      <c r="F78" s="79"/>
      <c r="G78" s="28"/>
    </row>
    <row r="79" spans="1:7" ht="12" customHeight="1" x14ac:dyDescent="0.25">
      <c r="A79" s="10"/>
      <c r="B79" s="83" t="s">
        <v>53</v>
      </c>
      <c r="C79" s="84">
        <f>G40</f>
        <v>100000</v>
      </c>
      <c r="D79" s="85">
        <f>(C79/C83)</f>
        <v>2.5090718629544949E-2</v>
      </c>
      <c r="E79" s="79"/>
      <c r="F79" s="79"/>
      <c r="G79" s="28"/>
    </row>
    <row r="80" spans="1:7" ht="12" customHeight="1" x14ac:dyDescent="0.25">
      <c r="A80" s="10"/>
      <c r="B80" s="83" t="s">
        <v>26</v>
      </c>
      <c r="C80" s="84">
        <f>G53</f>
        <v>2825750</v>
      </c>
      <c r="D80" s="85">
        <f>(C80/C83)</f>
        <v>0.70900098167436643</v>
      </c>
      <c r="E80" s="79"/>
      <c r="F80" s="79"/>
      <c r="G80" s="28"/>
    </row>
    <row r="81" spans="1:7" ht="12" customHeight="1" x14ac:dyDescent="0.25">
      <c r="A81" s="10"/>
      <c r="B81" s="83" t="s">
        <v>54</v>
      </c>
      <c r="C81" s="87">
        <v>0</v>
      </c>
      <c r="D81" s="85">
        <f>(C81/C83)</f>
        <v>0</v>
      </c>
      <c r="E81" s="88"/>
      <c r="F81" s="88"/>
      <c r="G81" s="28"/>
    </row>
    <row r="82" spans="1:7" ht="12" customHeight="1" x14ac:dyDescent="0.25">
      <c r="A82" s="10"/>
      <c r="B82" s="83" t="s">
        <v>55</v>
      </c>
      <c r="C82" s="87">
        <f>G61</f>
        <v>189787.5</v>
      </c>
      <c r="D82" s="85">
        <f>(C82/C83)</f>
        <v>4.7619047619047616E-2</v>
      </c>
      <c r="E82" s="88"/>
      <c r="F82" s="88"/>
      <c r="G82" s="28"/>
    </row>
    <row r="83" spans="1:7" ht="12.75" customHeight="1" x14ac:dyDescent="0.25">
      <c r="A83" s="10"/>
      <c r="B83" s="80" t="s">
        <v>98</v>
      </c>
      <c r="C83" s="89">
        <f>SUM(C77:C82)</f>
        <v>3985537.5</v>
      </c>
      <c r="D83" s="90">
        <f>SUM(D77:D82)</f>
        <v>1</v>
      </c>
      <c r="E83" s="88"/>
      <c r="F83" s="88"/>
      <c r="G83" s="28"/>
    </row>
    <row r="84" spans="1:7" ht="12" customHeight="1" x14ac:dyDescent="0.25">
      <c r="A84" s="10"/>
      <c r="B84" s="68"/>
      <c r="C84" s="67"/>
      <c r="D84" s="67"/>
      <c r="E84" s="67"/>
      <c r="F84" s="67"/>
      <c r="G84" s="28"/>
    </row>
    <row r="85" spans="1:7" ht="12.75" customHeight="1" x14ac:dyDescent="0.25">
      <c r="A85" s="10"/>
      <c r="B85" s="91"/>
      <c r="C85" s="67"/>
      <c r="D85" s="67"/>
      <c r="E85" s="67"/>
      <c r="F85" s="67"/>
      <c r="G85" s="28"/>
    </row>
    <row r="86" spans="1:7" ht="12" customHeight="1" x14ac:dyDescent="0.25">
      <c r="A86" s="10"/>
      <c r="B86" s="92"/>
      <c r="C86" s="62" t="s">
        <v>97</v>
      </c>
      <c r="D86" s="92"/>
      <c r="E86" s="92"/>
      <c r="F86" s="88"/>
      <c r="G86" s="28"/>
    </row>
    <row r="87" spans="1:7" ht="12" customHeight="1" x14ac:dyDescent="0.25">
      <c r="A87" s="10"/>
      <c r="B87" s="80" t="s">
        <v>95</v>
      </c>
      <c r="C87" s="93">
        <v>10000</v>
      </c>
      <c r="D87" s="93">
        <v>12000</v>
      </c>
      <c r="E87" s="93">
        <v>14000</v>
      </c>
      <c r="F87" s="94"/>
      <c r="G87" s="29"/>
    </row>
    <row r="88" spans="1:7" ht="12.75" customHeight="1" x14ac:dyDescent="0.25">
      <c r="A88" s="10"/>
      <c r="B88" s="80" t="s">
        <v>96</v>
      </c>
      <c r="C88" s="93">
        <f>(G62/C87)</f>
        <v>398.55374999999998</v>
      </c>
      <c r="D88" s="93">
        <f>(G62/D87)</f>
        <v>332.12812500000001</v>
      </c>
      <c r="E88" s="93">
        <f>(G62/E87)</f>
        <v>284.68124999999998</v>
      </c>
      <c r="F88" s="94"/>
      <c r="G88" s="29"/>
    </row>
    <row r="89" spans="1:7" ht="15.6" customHeight="1" x14ac:dyDescent="0.25">
      <c r="A89" s="10"/>
      <c r="B89" s="66" t="s">
        <v>56</v>
      </c>
      <c r="C89" s="73"/>
      <c r="D89" s="73"/>
      <c r="E89" s="73"/>
      <c r="F89" s="73"/>
      <c r="G89" s="2"/>
    </row>
    <row r="90" spans="1:7" ht="11.25" customHeight="1" x14ac:dyDescent="0.3">
      <c r="B90" s="95"/>
      <c r="C90" s="95"/>
      <c r="D90" s="95"/>
      <c r="E90" s="95"/>
      <c r="F90" s="95"/>
    </row>
  </sheetData>
  <mergeCells count="8">
    <mergeCell ref="B75:C7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Lilium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2022-07-26T15:12:48Z</dcterms:modified>
</cp:coreProperties>
</file>