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28800" windowHeight="12435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3" i="1"/>
  <c r="G52" i="1"/>
  <c r="G49" i="1"/>
  <c r="G47" i="1"/>
  <c r="G46" i="1"/>
  <c r="G59" i="1"/>
  <c r="G61" i="1" l="1"/>
  <c r="C84" i="1" s="1"/>
  <c r="G37" i="1"/>
  <c r="G36" i="1"/>
  <c r="G35" i="1"/>
  <c r="G38" i="1" l="1"/>
  <c r="C82" i="1" s="1"/>
  <c r="G50" i="1"/>
  <c r="G51" i="1"/>
  <c r="G54" i="1"/>
  <c r="G24" i="1"/>
  <c r="G25" i="1"/>
  <c r="G44" i="1" l="1"/>
  <c r="G43" i="1"/>
  <c r="G55" i="1" s="1"/>
  <c r="G23" i="1"/>
  <c r="G22" i="1"/>
  <c r="G21" i="1"/>
  <c r="G12" i="1"/>
  <c r="G66" i="1" s="1"/>
  <c r="G26" i="1" l="1"/>
  <c r="C80" i="1" s="1"/>
  <c r="C83" i="1"/>
  <c r="G63" i="1" l="1"/>
  <c r="G64" i="1" s="1"/>
  <c r="G65" i="1" l="1"/>
  <c r="C85" i="1"/>
  <c r="D91" i="1" l="1"/>
  <c r="G67" i="1"/>
  <c r="C86" i="1"/>
  <c r="D85" i="1" s="1"/>
  <c r="E91" i="1"/>
  <c r="C91" i="1"/>
  <c r="D83" i="1" l="1"/>
  <c r="D80" i="1"/>
  <c r="D82" i="1"/>
  <c r="D84" i="1"/>
  <c r="D86" i="1" l="1"/>
</calcChain>
</file>

<file path=xl/sharedStrings.xml><?xml version="1.0" encoding="utf-8"?>
<sst xmlns="http://schemas.openxmlformats.org/spreadsheetml/2006/main" count="156" uniqueCount="114">
  <si>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</si>
  <si>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</si>
  <si>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</si>
  <si>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</si>
  <si>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</si>
  <si>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</si>
  <si>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</si>
  <si>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</si>
  <si>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</si>
  <si>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</si>
  <si>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</si>
  <si>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</si>
  <si>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</si>
  <si>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</si>
  <si>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</si>
  <si>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</si>
  <si>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</si>
  <si>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</si>
  <si>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</si>
  <si>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</si>
  <si>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</si>
  <si>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</si>
  <si>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</si>
  <si>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</si>
  <si>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</si>
  <si>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</si>
  <si>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</si>
  <si>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</si>
  <si>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</si>
  <si>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</si>
  <si>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</si>
  <si>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</si>
  <si>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</si>
  <si>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</si>
  <si>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</si>
  <si>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</si>
  <si>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</si>
  <si>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</si>
  <si>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</si>
  <si>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</si>
  <si>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</si>
  <si>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</si>
  <si>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</si>
  <si>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</si>
  <si>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</si>
  <si>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</si>
  <si>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</si>
  <si>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</si>
  <si>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</si>
  <si>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</si>
  <si>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</si>
  <si>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</si>
  <si>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</si>
  <si>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</si>
  <si>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</si>
  <si>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</si>
  <si>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</si>
  <si>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</si>
  <si>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</si>
  <si>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</si>
  <si>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</si>
  <si>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</si>
  <si>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</si>
  <si>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</si>
  <si>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</si>
  <si>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</si>
  <si>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</si>
  <si>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</si>
  <si>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</si>
  <si>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</si>
  <si>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</si>
  <si>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</si>
  <si>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</si>
  <si>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</si>
  <si>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</si>
  <si>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</si>
  <si>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</si>
  <si>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</si>
  <si>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</si>
  <si>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</si>
  <si>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</si>
  <si>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</si>
  <si>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</si>
  <si>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</si>
  <si>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</si>
  <si>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APLICACIÓN DE PESTICIDAS</t>
  </si>
  <si>
    <t>JUNIO-DICIEMBRE</t>
  </si>
  <si>
    <t>TODO EL AÑO</t>
  </si>
  <si>
    <t>FERTILIZANTES</t>
  </si>
  <si>
    <t>UREA</t>
  </si>
  <si>
    <t>SUPERFOSFATO TRIPLE</t>
  </si>
  <si>
    <t>FUNGICIDA</t>
  </si>
  <si>
    <t>RIDOMIL PLUZ 50 WP</t>
  </si>
  <si>
    <t>BRAVO 720 (2 APLICACIONES)</t>
  </si>
  <si>
    <t>HERBICIDA</t>
  </si>
  <si>
    <t>ROUNDUP</t>
  </si>
  <si>
    <t>FARMON</t>
  </si>
  <si>
    <t>INSECTICIDA</t>
  </si>
  <si>
    <t>WINSPRAY MISCIBLE</t>
  </si>
  <si>
    <t>KARATE ZEON</t>
  </si>
  <si>
    <t>LORSBAN 4E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</si>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</sst>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7</xdr:col>
      <xdr:colOff>1020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4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19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7" t="s">
        <v>69</v>
      </c>
      <c r="F9" s="98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5" t="s">
        <v>4</v>
      </c>
      <c r="F10" s="96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5" t="s">
        <v>8</v>
      </c>
      <c r="F11" s="96"/>
      <c r="G11" s="35">
        <v>400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6000000</v>
      </c>
    </row>
    <row r="13" spans="1:7" ht="24.75" customHeight="1" x14ac:dyDescent="0.25">
      <c r="A13" s="2"/>
      <c r="B13" s="5" t="s">
        <v>12</v>
      </c>
      <c r="C13" s="103" t="s">
        <v>112</v>
      </c>
      <c r="D13" s="17"/>
      <c r="E13" s="95" t="s">
        <v>13</v>
      </c>
      <c r="F13" s="96"/>
      <c r="G13" s="8" t="s">
        <v>14</v>
      </c>
    </row>
    <row r="14" spans="1:7" ht="40.5" customHeight="1" x14ac:dyDescent="0.25">
      <c r="A14" s="2"/>
      <c r="B14" s="5" t="s">
        <v>15</v>
      </c>
      <c r="C14" s="103" t="s">
        <v>113</v>
      </c>
      <c r="D14" s="17"/>
      <c r="E14" s="95" t="s">
        <v>16</v>
      </c>
      <c r="F14" s="96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111</v>
      </c>
      <c r="D15" s="17"/>
      <c r="E15" s="99" t="s">
        <v>19</v>
      </c>
      <c r="F15" s="100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1" t="s">
        <v>21</v>
      </c>
      <c r="C17" s="102"/>
      <c r="D17" s="102"/>
      <c r="E17" s="102"/>
      <c r="F17" s="102"/>
      <c r="G17" s="102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30000</v>
      </c>
      <c r="G21" s="4">
        <f>(D21*F21)</f>
        <v>120000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30000</v>
      </c>
      <c r="G22" s="4">
        <f>(D22*F22)</f>
        <v>60000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30000</v>
      </c>
      <c r="G23" s="4">
        <f>(D23*F23)</f>
        <v>210000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30000</v>
      </c>
      <c r="G24" s="4">
        <f t="shared" ref="G24:G25" si="0">(D24*F24)</f>
        <v>240000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30000</v>
      </c>
      <c r="G25" s="4">
        <f t="shared" si="0"/>
        <v>900000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1530000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85</v>
      </c>
      <c r="C35" s="3" t="s">
        <v>29</v>
      </c>
      <c r="D35" s="9">
        <v>1</v>
      </c>
      <c r="E35" s="3" t="s">
        <v>86</v>
      </c>
      <c r="F35" s="4">
        <v>195000</v>
      </c>
      <c r="G35" s="4">
        <f>D35*F35</f>
        <v>195000</v>
      </c>
    </row>
    <row r="36" spans="1:7" ht="12.75" customHeight="1" x14ac:dyDescent="0.25">
      <c r="A36" s="2"/>
      <c r="B36" s="34" t="s">
        <v>83</v>
      </c>
      <c r="C36" s="3" t="s">
        <v>29</v>
      </c>
      <c r="D36" s="9">
        <v>0.2</v>
      </c>
      <c r="E36" s="3" t="s">
        <v>87</v>
      </c>
      <c r="F36" s="4">
        <v>195000</v>
      </c>
      <c r="G36" s="4">
        <f>D36*F36</f>
        <v>39000</v>
      </c>
    </row>
    <row r="37" spans="1:7" ht="12.75" customHeight="1" x14ac:dyDescent="0.25">
      <c r="A37" s="2"/>
      <c r="B37" s="34" t="s">
        <v>84</v>
      </c>
      <c r="C37" s="3" t="s">
        <v>29</v>
      </c>
      <c r="D37" s="9">
        <v>1</v>
      </c>
      <c r="E37" s="3" t="s">
        <v>82</v>
      </c>
      <c r="F37" s="4">
        <v>195000</v>
      </c>
      <c r="G37" s="4">
        <f>D37*F37</f>
        <v>195000</v>
      </c>
    </row>
    <row r="38" spans="1:7" ht="12.75" customHeight="1" x14ac:dyDescent="0.25">
      <c r="A38" s="2"/>
      <c r="B38" s="21" t="s">
        <v>34</v>
      </c>
      <c r="C38" s="23"/>
      <c r="D38" s="23"/>
      <c r="E38" s="23"/>
      <c r="F38" s="24"/>
      <c r="G38" s="25">
        <f>SUM(G35:G37)</f>
        <v>429000</v>
      </c>
    </row>
    <row r="39" spans="1:7" ht="12" customHeight="1" x14ac:dyDescent="0.25">
      <c r="A39" s="2"/>
      <c r="B39" s="17"/>
      <c r="C39" s="17"/>
      <c r="D39" s="17"/>
      <c r="E39" s="17"/>
      <c r="F39" s="27"/>
      <c r="G39" s="27"/>
    </row>
    <row r="40" spans="1:7" ht="12" customHeight="1" x14ac:dyDescent="0.25">
      <c r="A40" s="2"/>
      <c r="B40" s="19" t="s">
        <v>35</v>
      </c>
      <c r="C40" s="32"/>
      <c r="D40" s="32"/>
      <c r="E40" s="32"/>
      <c r="F40" s="16"/>
      <c r="G40" s="16"/>
    </row>
    <row r="41" spans="1:7" ht="24" customHeight="1" x14ac:dyDescent="0.25">
      <c r="A41" s="2"/>
      <c r="B41" s="20" t="s">
        <v>36</v>
      </c>
      <c r="C41" s="20" t="s">
        <v>37</v>
      </c>
      <c r="D41" s="20" t="s">
        <v>38</v>
      </c>
      <c r="E41" s="20" t="s">
        <v>26</v>
      </c>
      <c r="F41" s="20" t="s">
        <v>27</v>
      </c>
      <c r="G41" s="20" t="s">
        <v>28</v>
      </c>
    </row>
    <row r="42" spans="1:7" ht="12.75" customHeight="1" x14ac:dyDescent="0.25">
      <c r="A42" s="2"/>
      <c r="B42" s="40" t="s">
        <v>88</v>
      </c>
      <c r="C42" s="42"/>
      <c r="D42" s="43"/>
      <c r="E42" s="42"/>
      <c r="F42" s="42"/>
      <c r="G42" s="42"/>
    </row>
    <row r="43" spans="1:7" ht="12.75" customHeight="1" x14ac:dyDescent="0.25">
      <c r="A43" s="2"/>
      <c r="B43" s="11" t="s">
        <v>89</v>
      </c>
      <c r="C43" s="12" t="s">
        <v>39</v>
      </c>
      <c r="D43" s="44">
        <v>100</v>
      </c>
      <c r="E43" s="12" t="s">
        <v>104</v>
      </c>
      <c r="F43" s="13">
        <v>1390</v>
      </c>
      <c r="G43" s="13">
        <f>(D43*F43)</f>
        <v>139000</v>
      </c>
    </row>
    <row r="44" spans="1:7" ht="12.75" customHeight="1" x14ac:dyDescent="0.25">
      <c r="A44" s="2"/>
      <c r="B44" s="11" t="s">
        <v>90</v>
      </c>
      <c r="C44" s="12" t="s">
        <v>39</v>
      </c>
      <c r="D44" s="44">
        <v>100</v>
      </c>
      <c r="E44" s="12" t="s">
        <v>105</v>
      </c>
      <c r="F44" s="13">
        <v>1340</v>
      </c>
      <c r="G44" s="13">
        <f>(D44*F44)</f>
        <v>134000</v>
      </c>
    </row>
    <row r="45" spans="1:7" ht="12.75" customHeight="1" x14ac:dyDescent="0.25">
      <c r="A45" s="2"/>
      <c r="B45" s="41" t="s">
        <v>91</v>
      </c>
      <c r="C45" s="45"/>
      <c r="D45" s="45"/>
      <c r="E45" s="45"/>
      <c r="F45" s="13"/>
      <c r="G45" s="13"/>
    </row>
    <row r="46" spans="1:7" ht="12.75" customHeight="1" x14ac:dyDescent="0.25">
      <c r="A46" s="2"/>
      <c r="B46" s="11" t="s">
        <v>92</v>
      </c>
      <c r="C46" s="45" t="s">
        <v>39</v>
      </c>
      <c r="D46" s="45">
        <v>2</v>
      </c>
      <c r="E46" s="45" t="s">
        <v>105</v>
      </c>
      <c r="F46" s="13">
        <v>23400</v>
      </c>
      <c r="G46" s="13">
        <f>D46*F46</f>
        <v>46800</v>
      </c>
    </row>
    <row r="47" spans="1:7" ht="12.75" customHeight="1" x14ac:dyDescent="0.25">
      <c r="A47" s="2"/>
      <c r="B47" s="11" t="s">
        <v>93</v>
      </c>
      <c r="C47" s="12" t="s">
        <v>40</v>
      </c>
      <c r="D47" s="44">
        <v>6</v>
      </c>
      <c r="E47" s="12" t="s">
        <v>101</v>
      </c>
      <c r="F47" s="13">
        <v>8939</v>
      </c>
      <c r="G47" s="13">
        <f>D47*F47</f>
        <v>53634</v>
      </c>
    </row>
    <row r="48" spans="1:7" ht="12.75" customHeight="1" x14ac:dyDescent="0.25">
      <c r="A48" s="2"/>
      <c r="B48" s="41" t="s">
        <v>94</v>
      </c>
      <c r="C48" s="45"/>
      <c r="D48" s="45"/>
      <c r="E48" s="45"/>
      <c r="F48" s="13"/>
      <c r="G48" s="13"/>
    </row>
    <row r="49" spans="1:7" ht="12.75" customHeight="1" x14ac:dyDescent="0.25">
      <c r="A49" s="2"/>
      <c r="B49" s="11" t="s">
        <v>95</v>
      </c>
      <c r="C49" s="45" t="s">
        <v>40</v>
      </c>
      <c r="D49" s="45">
        <v>3</v>
      </c>
      <c r="E49" s="45" t="s">
        <v>106</v>
      </c>
      <c r="F49" s="13">
        <v>13000</v>
      </c>
      <c r="G49" s="13">
        <f>D49*F49</f>
        <v>39000</v>
      </c>
    </row>
    <row r="50" spans="1:7" ht="12.75" customHeight="1" x14ac:dyDescent="0.25">
      <c r="A50" s="2"/>
      <c r="B50" s="11" t="s">
        <v>96</v>
      </c>
      <c r="C50" s="45" t="s">
        <v>40</v>
      </c>
      <c r="D50" s="45">
        <v>3</v>
      </c>
      <c r="E50" s="12" t="s">
        <v>87</v>
      </c>
      <c r="F50" s="13">
        <v>10450</v>
      </c>
      <c r="G50" s="13">
        <f t="shared" ref="G50:G54" si="1">(D50*F50)</f>
        <v>31350</v>
      </c>
    </row>
    <row r="51" spans="1:7" ht="12.75" customHeight="1" x14ac:dyDescent="0.25">
      <c r="A51" s="2"/>
      <c r="B51" s="41" t="s">
        <v>97</v>
      </c>
      <c r="C51" s="45"/>
      <c r="D51" s="45"/>
      <c r="E51" s="45"/>
      <c r="F51" s="13"/>
      <c r="G51" s="13">
        <f t="shared" si="1"/>
        <v>0</v>
      </c>
    </row>
    <row r="52" spans="1:7" ht="12.75" customHeight="1" x14ac:dyDescent="0.25">
      <c r="A52" s="2"/>
      <c r="B52" s="11" t="s">
        <v>98</v>
      </c>
      <c r="C52" s="45" t="s">
        <v>40</v>
      </c>
      <c r="D52" s="45">
        <v>40</v>
      </c>
      <c r="E52" s="45" t="s">
        <v>102</v>
      </c>
      <c r="F52" s="13">
        <v>2912</v>
      </c>
      <c r="G52" s="13">
        <f>D52*F52</f>
        <v>116480</v>
      </c>
    </row>
    <row r="53" spans="1:7" ht="12.75" customHeight="1" x14ac:dyDescent="0.25">
      <c r="A53" s="2"/>
      <c r="B53" s="11" t="s">
        <v>99</v>
      </c>
      <c r="C53" s="45" t="s">
        <v>40</v>
      </c>
      <c r="D53" s="45">
        <v>5</v>
      </c>
      <c r="E53" s="45" t="s">
        <v>107</v>
      </c>
      <c r="F53" s="13">
        <v>33150</v>
      </c>
      <c r="G53" s="13">
        <f>D53*F53</f>
        <v>165750</v>
      </c>
    </row>
    <row r="54" spans="1:7" ht="12.75" customHeight="1" x14ac:dyDescent="0.25">
      <c r="A54" s="2"/>
      <c r="B54" s="11" t="s">
        <v>100</v>
      </c>
      <c r="C54" s="12" t="s">
        <v>40</v>
      </c>
      <c r="D54" s="44">
        <v>3</v>
      </c>
      <c r="E54" s="12" t="s">
        <v>103</v>
      </c>
      <c r="F54" s="13">
        <v>5348</v>
      </c>
      <c r="G54" s="13">
        <f t="shared" si="1"/>
        <v>16044</v>
      </c>
    </row>
    <row r="55" spans="1:7" ht="13.5" customHeight="1" x14ac:dyDescent="0.25">
      <c r="A55" s="2"/>
      <c r="B55" s="21" t="s">
        <v>41</v>
      </c>
      <c r="C55" s="23"/>
      <c r="D55" s="23"/>
      <c r="E55" s="23"/>
      <c r="F55" s="24"/>
      <c r="G55" s="25">
        <f>SUM(G43:G54)</f>
        <v>742058</v>
      </c>
    </row>
    <row r="56" spans="1:7" ht="12" customHeight="1" x14ac:dyDescent="0.25">
      <c r="A56" s="2"/>
      <c r="B56" s="17"/>
      <c r="C56" s="17"/>
      <c r="D56" s="17"/>
      <c r="E56" s="33"/>
      <c r="F56" s="27"/>
      <c r="G56" s="27"/>
    </row>
    <row r="57" spans="1:7" ht="12" customHeight="1" x14ac:dyDescent="0.25">
      <c r="A57" s="2"/>
      <c r="B57" s="19" t="s">
        <v>42</v>
      </c>
      <c r="C57" s="32"/>
      <c r="D57" s="32"/>
      <c r="E57" s="32"/>
      <c r="F57" s="16"/>
      <c r="G57" s="16"/>
    </row>
    <row r="58" spans="1:7" ht="24" customHeight="1" x14ac:dyDescent="0.25">
      <c r="A58" s="2"/>
      <c r="B58" s="37" t="s">
        <v>43</v>
      </c>
      <c r="C58" s="20" t="s">
        <v>37</v>
      </c>
      <c r="D58" s="20" t="s">
        <v>38</v>
      </c>
      <c r="E58" s="37" t="s">
        <v>26</v>
      </c>
      <c r="F58" s="20" t="s">
        <v>27</v>
      </c>
      <c r="G58" s="37" t="s">
        <v>28</v>
      </c>
    </row>
    <row r="59" spans="1:7" ht="12.75" customHeight="1" x14ac:dyDescent="0.25">
      <c r="A59" s="2"/>
      <c r="B59" s="34" t="s">
        <v>108</v>
      </c>
      <c r="C59" s="12" t="s">
        <v>71</v>
      </c>
      <c r="D59" s="13">
        <v>10</v>
      </c>
      <c r="E59" s="3" t="s">
        <v>110</v>
      </c>
      <c r="F59" s="13">
        <v>5000</v>
      </c>
      <c r="G59" s="13">
        <f>D59*F59</f>
        <v>50000</v>
      </c>
    </row>
    <row r="60" spans="1:7" ht="12.75" customHeight="1" x14ac:dyDescent="0.25">
      <c r="A60" s="2"/>
      <c r="B60" s="34" t="s">
        <v>109</v>
      </c>
      <c r="C60" s="12" t="s">
        <v>71</v>
      </c>
      <c r="D60" s="13">
        <v>5</v>
      </c>
      <c r="E60" s="3" t="s">
        <v>110</v>
      </c>
      <c r="F60" s="13">
        <v>30000</v>
      </c>
      <c r="G60" s="13">
        <f>D60*F60</f>
        <v>150000</v>
      </c>
    </row>
    <row r="61" spans="1:7" ht="13.5" customHeight="1" x14ac:dyDescent="0.25">
      <c r="A61" s="2"/>
      <c r="B61" s="21" t="s">
        <v>44</v>
      </c>
      <c r="C61" s="23"/>
      <c r="D61" s="23"/>
      <c r="E61" s="23"/>
      <c r="F61" s="24"/>
      <c r="G61" s="25">
        <f>SUM(G59:G60)</f>
        <v>200000</v>
      </c>
    </row>
    <row r="62" spans="1:7" ht="12" customHeight="1" x14ac:dyDescent="0.25">
      <c r="A62" s="2"/>
      <c r="B62" s="17"/>
      <c r="C62" s="17"/>
      <c r="D62" s="17"/>
      <c r="E62" s="17"/>
      <c r="F62" s="27"/>
      <c r="G62" s="27"/>
    </row>
    <row r="63" spans="1:7" ht="12" customHeight="1" x14ac:dyDescent="0.25">
      <c r="A63" s="2"/>
      <c r="B63" s="48" t="s">
        <v>45</v>
      </c>
      <c r="C63" s="49"/>
      <c r="D63" s="49"/>
      <c r="E63" s="49"/>
      <c r="F63" s="49"/>
      <c r="G63" s="50">
        <f>G26+G38+G55+G61</f>
        <v>2901058</v>
      </c>
    </row>
    <row r="64" spans="1:7" ht="12" customHeight="1" x14ac:dyDescent="0.25">
      <c r="A64" s="2"/>
      <c r="B64" s="51" t="s">
        <v>46</v>
      </c>
      <c r="C64" s="47"/>
      <c r="D64" s="47"/>
      <c r="E64" s="47"/>
      <c r="F64" s="47"/>
      <c r="G64" s="52">
        <f>G63*0.05</f>
        <v>145052.9</v>
      </c>
    </row>
    <row r="65" spans="1:247" ht="12" customHeight="1" x14ac:dyDescent="0.25">
      <c r="A65" s="2"/>
      <c r="B65" s="53" t="s">
        <v>47</v>
      </c>
      <c r="C65" s="46"/>
      <c r="D65" s="46"/>
      <c r="E65" s="46"/>
      <c r="F65" s="46"/>
      <c r="G65" s="54">
        <f>G64+G63</f>
        <v>3046110.9</v>
      </c>
    </row>
    <row r="66" spans="1:247" ht="12" customHeight="1" x14ac:dyDescent="0.25">
      <c r="A66" s="2"/>
      <c r="B66" s="51" t="s">
        <v>48</v>
      </c>
      <c r="C66" s="47"/>
      <c r="D66" s="47"/>
      <c r="E66" s="47"/>
      <c r="F66" s="47"/>
      <c r="G66" s="52">
        <f>G12</f>
        <v>6000000</v>
      </c>
    </row>
    <row r="67" spans="1:247" ht="12" customHeight="1" x14ac:dyDescent="0.25">
      <c r="A67" s="2"/>
      <c r="B67" s="55" t="s">
        <v>49</v>
      </c>
      <c r="C67" s="56"/>
      <c r="D67" s="56"/>
      <c r="E67" s="56"/>
      <c r="F67" s="56"/>
      <c r="G67" s="57">
        <f>G66-G65</f>
        <v>2953889.1</v>
      </c>
    </row>
    <row r="68" spans="1:247" s="64" customFormat="1" ht="12" customHeight="1" x14ac:dyDescent="0.15">
      <c r="A68" s="58"/>
      <c r="B68" s="59" t="s">
        <v>72</v>
      </c>
      <c r="C68" s="60"/>
      <c r="D68" s="60"/>
      <c r="E68" s="60"/>
      <c r="F68" s="60"/>
      <c r="G68" s="61"/>
      <c r="H68" s="62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3"/>
      <c r="ET68" s="63"/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3"/>
      <c r="FF68" s="63"/>
      <c r="FG68" s="63"/>
      <c r="FH68" s="63"/>
      <c r="FI68" s="63"/>
      <c r="FJ68" s="63"/>
      <c r="FK68" s="63"/>
      <c r="FL68" s="63"/>
      <c r="FM68" s="63"/>
      <c r="FN68" s="63"/>
      <c r="FO68" s="63"/>
      <c r="FP68" s="63"/>
      <c r="FQ68" s="63"/>
      <c r="FR68" s="63"/>
      <c r="FS68" s="63"/>
      <c r="FT68" s="63"/>
      <c r="FU68" s="63"/>
      <c r="FV68" s="63"/>
      <c r="FW68" s="63"/>
      <c r="FX68" s="63"/>
      <c r="FY68" s="63"/>
      <c r="FZ68" s="63"/>
      <c r="GA68" s="63"/>
      <c r="GB68" s="63"/>
      <c r="GC68" s="63"/>
      <c r="GD68" s="63"/>
      <c r="GE68" s="63"/>
      <c r="GF68" s="63"/>
      <c r="GG68" s="63"/>
      <c r="GH68" s="63"/>
      <c r="GI68" s="63"/>
      <c r="GJ68" s="63"/>
      <c r="GK68" s="63"/>
      <c r="GL68" s="63"/>
      <c r="GM68" s="63"/>
      <c r="GN68" s="63"/>
      <c r="GO68" s="63"/>
      <c r="GP68" s="63"/>
      <c r="GQ68" s="63"/>
      <c r="GR68" s="63"/>
      <c r="GS68" s="63"/>
      <c r="GT68" s="63"/>
      <c r="GU68" s="63"/>
      <c r="GV68" s="63"/>
      <c r="GW68" s="63"/>
      <c r="GX68" s="63"/>
      <c r="GY68" s="63"/>
      <c r="GZ68" s="63"/>
      <c r="HA68" s="63"/>
      <c r="HB68" s="63"/>
      <c r="HC68" s="63"/>
      <c r="HD68" s="63"/>
      <c r="HE68" s="63"/>
      <c r="HF68" s="63"/>
      <c r="HG68" s="63"/>
      <c r="HH68" s="63"/>
      <c r="HI68" s="63"/>
      <c r="HJ68" s="63"/>
      <c r="HK68" s="63"/>
      <c r="HL68" s="63"/>
      <c r="HM68" s="63"/>
      <c r="HN68" s="63"/>
      <c r="HO68" s="63"/>
      <c r="HP68" s="63"/>
      <c r="HQ68" s="63"/>
      <c r="HR68" s="63"/>
      <c r="HS68" s="63"/>
      <c r="HT68" s="63"/>
      <c r="HU68" s="63"/>
      <c r="HV68" s="63"/>
      <c r="HW68" s="63"/>
      <c r="HX68" s="63"/>
      <c r="HY68" s="63"/>
      <c r="HZ68" s="63"/>
      <c r="IA68" s="63"/>
      <c r="IB68" s="63"/>
      <c r="IC68" s="63"/>
      <c r="ID68" s="63"/>
      <c r="IE68" s="63"/>
      <c r="IF68" s="63"/>
      <c r="IG68" s="63"/>
      <c r="IH68" s="63"/>
      <c r="II68" s="63"/>
      <c r="IJ68" s="63"/>
      <c r="IK68" s="63"/>
      <c r="IL68" s="63"/>
      <c r="IM68" s="63"/>
    </row>
    <row r="69" spans="1:247" s="64" customFormat="1" ht="12" customHeight="1" thickBot="1" x14ac:dyDescent="0.2">
      <c r="A69" s="58"/>
      <c r="B69" s="65"/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x14ac:dyDescent="0.15">
      <c r="A70" s="58"/>
      <c r="B70" s="71" t="s">
        <v>73</v>
      </c>
      <c r="C70" s="72"/>
      <c r="D70" s="72"/>
      <c r="E70" s="72"/>
      <c r="F70" s="73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4" t="s">
        <v>50</v>
      </c>
      <c r="C71" s="58"/>
      <c r="D71" s="58"/>
      <c r="E71" s="58"/>
      <c r="F71" s="75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51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52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53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54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thickBot="1" x14ac:dyDescent="0.2">
      <c r="A76" s="58"/>
      <c r="B76" s="76" t="s">
        <v>55</v>
      </c>
      <c r="C76" s="77"/>
      <c r="D76" s="77"/>
      <c r="E76" s="77"/>
      <c r="F76" s="78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x14ac:dyDescent="0.15">
      <c r="A77" s="58"/>
      <c r="B77" s="65"/>
      <c r="C77" s="58"/>
      <c r="D77" s="58"/>
      <c r="E77" s="58"/>
      <c r="F77" s="5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93" t="s">
        <v>56</v>
      </c>
      <c r="C78" s="94"/>
      <c r="D78" s="79"/>
      <c r="E78" s="66"/>
      <c r="F78" s="66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80" t="s">
        <v>43</v>
      </c>
      <c r="C79" s="81" t="s">
        <v>57</v>
      </c>
      <c r="D79" s="82" t="s">
        <v>58</v>
      </c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3" t="s">
        <v>59</v>
      </c>
      <c r="C80" s="84">
        <f>G26</f>
        <v>1530000</v>
      </c>
      <c r="D80" s="85">
        <f>(C80/C86)</f>
        <v>0.50227980865699939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60</v>
      </c>
      <c r="C81" s="86">
        <v>0</v>
      </c>
      <c r="D81" s="85">
        <v>0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61</v>
      </c>
      <c r="C82" s="84">
        <f>G38</f>
        <v>429000</v>
      </c>
      <c r="D82" s="85">
        <f>(C82/C86)</f>
        <v>0.14083531889794296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36</v>
      </c>
      <c r="C83" s="84">
        <f>G55</f>
        <v>742058</v>
      </c>
      <c r="D83" s="85">
        <f>(C83/C86)</f>
        <v>0.24360833349829777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62</v>
      </c>
      <c r="C84" s="87">
        <f>G61</f>
        <v>200000</v>
      </c>
      <c r="D84" s="85">
        <f>(C84/C86)</f>
        <v>6.5657491327712328E-2</v>
      </c>
      <c r="E84" s="67"/>
      <c r="F84" s="67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63</v>
      </c>
      <c r="C85" s="87">
        <f>G64</f>
        <v>145052.9</v>
      </c>
      <c r="D85" s="85">
        <f>(C85/C86)</f>
        <v>4.7619047619047616E-2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0" t="s">
        <v>64</v>
      </c>
      <c r="C86" s="88">
        <f>SUM(C80:C85)</f>
        <v>3046110.9</v>
      </c>
      <c r="D86" s="89">
        <f>SUM(D80:D85)</f>
        <v>1.0000000000000002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65"/>
      <c r="C87" s="60"/>
      <c r="D87" s="60"/>
      <c r="E87" s="60"/>
      <c r="F87" s="60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8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90"/>
      <c r="C89" s="91" t="s">
        <v>65</v>
      </c>
      <c r="D89" s="90"/>
      <c r="E89" s="90"/>
      <c r="F89" s="67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80" t="s">
        <v>66</v>
      </c>
      <c r="C90" s="92">
        <v>10000</v>
      </c>
      <c r="D90" s="92">
        <v>15000</v>
      </c>
      <c r="E90" s="92">
        <v>20000</v>
      </c>
      <c r="F90" s="69"/>
      <c r="G90" s="70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67</v>
      </c>
      <c r="C91" s="88">
        <f>(G65/C90)</f>
        <v>304.61108999999999</v>
      </c>
      <c r="D91" s="88">
        <f>(G65/D90)</f>
        <v>203.07406</v>
      </c>
      <c r="E91" s="88">
        <f>(G65/E90)</f>
        <v>152.305545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59" t="s">
        <v>68</v>
      </c>
      <c r="C92" s="58"/>
      <c r="D92" s="58"/>
      <c r="E92" s="58"/>
      <c r="F92" s="58"/>
      <c r="G92" s="58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62"/>
      <c r="B93" s="62"/>
      <c r="C93" s="62"/>
      <c r="D93" s="62"/>
      <c r="E93" s="62"/>
      <c r="F93" s="62"/>
      <c r="G93" s="62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2022-03-01T21:15:54Z</cp:lastPrinted>
  <dcterms:created xsi:type="dcterms:W3CDTF">2020-11-27T12:49:26Z</dcterms:created>
  <dcterms:modified xsi:type="dcterms:W3CDTF">2022-07-26T15:27:24Z</dcterms:modified>
  <cp:category/>
  <cp:contentStatus/>
</cp:coreProperties>
</file>