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perez\DOCUMENTOS\Nora\deptofin\FICHAS 2022\LAS CABRAS\"/>
    </mc:Choice>
  </mc:AlternateContent>
  <bookViews>
    <workbookView xWindow="0" yWindow="0" windowWidth="25200" windowHeight="11385"/>
  </bookViews>
  <sheets>
    <sheet name="Limon" sheetId="1" r:id="rId1"/>
  </sheets>
  <definedNames>
    <definedName name="_xlnm.Print_Area" localSheetId="0">Limon!$A$1:$G$99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3" i="1" l="1"/>
  <c r="G44" i="1"/>
  <c r="G45" i="1"/>
  <c r="G46" i="1"/>
  <c r="G65" i="1" l="1"/>
  <c r="G60" i="1" l="1"/>
  <c r="G58" i="1"/>
  <c r="G57" i="1"/>
  <c r="G56" i="1"/>
  <c r="G55" i="1"/>
  <c r="G53" i="1"/>
  <c r="G51" i="1"/>
  <c r="G50" i="1"/>
  <c r="G48" i="1"/>
  <c r="G47" i="1"/>
  <c r="G37" i="1"/>
  <c r="G36" i="1"/>
  <c r="G35" i="1"/>
  <c r="G25" i="1"/>
  <c r="G24" i="1"/>
  <c r="G23" i="1"/>
  <c r="G22" i="1"/>
  <c r="G21" i="1"/>
  <c r="G12" i="1"/>
  <c r="G61" i="1" l="1"/>
  <c r="G71" i="1"/>
  <c r="G66" i="1"/>
  <c r="C90" i="1" s="1"/>
  <c r="C89" i="1" l="1"/>
  <c r="G38" i="1"/>
  <c r="C88" i="1" s="1"/>
  <c r="G26" i="1"/>
  <c r="C86" i="1" s="1"/>
  <c r="G31" i="1" l="1"/>
  <c r="G68" i="1" s="1"/>
  <c r="G69" i="1" l="1"/>
  <c r="G70" i="1" l="1"/>
  <c r="C91" i="1"/>
  <c r="G72" i="1" l="1"/>
  <c r="C97" i="1"/>
  <c r="C92" i="1"/>
  <c r="D91" i="1" s="1"/>
  <c r="D97" i="1"/>
  <c r="E97" i="1"/>
  <c r="D89" i="1" l="1"/>
  <c r="D86" i="1"/>
  <c r="D88" i="1"/>
  <c r="D90" i="1"/>
  <c r="D92" i="1" l="1"/>
</calcChain>
</file>

<file path=xl/sharedStrings.xml><?xml version="1.0" encoding="utf-8"?>
<sst xmlns="http://schemas.openxmlformats.org/spreadsheetml/2006/main" count="169" uniqueCount="126">
  <si>
    <t>RUBRO O CULTIVO</t>
  </si>
  <si>
    <t>VARIEDAD</t>
  </si>
  <si>
    <t>FECHA ESTIMADA  PRECIO VENTA</t>
  </si>
  <si>
    <t>INGRESO ESPERADO, con IVA ($)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</si>
  <si>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</si>
  <si>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</si>
  <si>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</si>
  <si>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</si>
  <si>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</si>
  <si>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</si>
  <si>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</si>
  <si>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</si>
  <si>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</si>
  <si>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</si>
  <si>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</si>
  <si>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</si>
  <si>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</si>
  <si>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</si>
  <si>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</si>
  <si>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</si>
  <si>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</si>
  <si>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</si>
  <si>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</si>
  <si>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Subtotal Costo Maquinaria</t>
  </si>
  <si>
    <t>INSUMOS</t>
  </si>
  <si>
    <t>Insumos</t>
  </si>
  <si>
    <t>Unidad (Kg/l/u)</t>
  </si>
  <si>
    <t>Cantidad (Kg/l/u)</t>
  </si>
  <si>
    <t>FERTILIZANTES</t>
  </si>
  <si>
    <t>kg</t>
  </si>
  <si>
    <t>HERBICIDAS</t>
  </si>
  <si>
    <t>INSECTICIDAS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</si>
  <si>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</si>
  <si>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</si>
  <si>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</si>
  <si>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</si>
  <si>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</si>
  <si>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</si>
  <si>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</si>
  <si>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</si>
  <si>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</si>
  <si>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</si>
  <si>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</si>
  <si>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</si>
  <si>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</si>
  <si>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</si>
  <si>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</si>
  <si>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</si>
  <si>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</si>
  <si>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</si>
  <si>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</si>
  <si>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</si>
  <si>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</si>
  <si>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</si>
  <si>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</si>
  <si>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</si>
  <si>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</si>
  <si>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NIVEL TECNOLOGICO</t>
  </si>
  <si>
    <t>REGION</t>
  </si>
  <si>
    <t>AREA</t>
  </si>
  <si>
    <t>Las Cabras</t>
  </si>
  <si>
    <t>lt</t>
  </si>
  <si>
    <t>FUNGICIDAS</t>
  </si>
  <si>
    <t>Bravo 720</t>
  </si>
  <si>
    <t>PRECIO ESPERADO ($/KG)</t>
  </si>
  <si>
    <t>Riegos</t>
  </si>
  <si>
    <t>2.  Precio de Insumos corresponde a  precios  colocados en el predio del agricultor.</t>
  </si>
  <si>
    <t>3. Precio esperado por ventas corresponde a precio colocado en el domicilio del agricultor.</t>
  </si>
  <si>
    <t>RENDIMIENTO (Un/Há.)</t>
  </si>
  <si>
    <t>Rendimiento (Un/hà)</t>
  </si>
  <si>
    <t>Costo unitario ($/Un) (*)</t>
  </si>
  <si>
    <t>LIMONERO</t>
  </si>
  <si>
    <t>Medio</t>
  </si>
  <si>
    <t>Lib. B. O'Higgins</t>
  </si>
  <si>
    <t>Septiembre-Diciembre</t>
  </si>
  <si>
    <t>Heladas</t>
  </si>
  <si>
    <t>Sep-Dic</t>
  </si>
  <si>
    <t>Eureka Frost</t>
  </si>
  <si>
    <t>Aplicación de pesticidas</t>
  </si>
  <si>
    <t>Junio-Diciembre</t>
  </si>
  <si>
    <t>Poda</t>
  </si>
  <si>
    <t>Julio-Septiembre</t>
  </si>
  <si>
    <t xml:space="preserve">Aplicación de fertilizantes  </t>
  </si>
  <si>
    <t>Agosto-Marzo</t>
  </si>
  <si>
    <t>Septiembre-Marzo</t>
  </si>
  <si>
    <t>Labores de cosecha</t>
  </si>
  <si>
    <t>Aplicación pesticidas</t>
  </si>
  <si>
    <t>Acarreo de insumos</t>
  </si>
  <si>
    <t>Mayo-Abril</t>
  </si>
  <si>
    <t>Acarreo de bins</t>
  </si>
  <si>
    <t>Agosto-Septiembre</t>
  </si>
  <si>
    <t>Urea</t>
  </si>
  <si>
    <t>Cobre Premium</t>
  </si>
  <si>
    <t>Octubre- Diciembre</t>
  </si>
  <si>
    <t>Rango 480</t>
  </si>
  <si>
    <t>Septiembre-Octubre</t>
  </si>
  <si>
    <t>Winspray Miscible COA</t>
  </si>
  <si>
    <t>Diciembre-Enero</t>
  </si>
  <si>
    <t>Julio</t>
  </si>
  <si>
    <t>sept - octubre</t>
  </si>
  <si>
    <t>Karate  Zeon 5 CS</t>
  </si>
  <si>
    <t>Octubre-Noviembre</t>
  </si>
  <si>
    <t>Mallas</t>
  </si>
  <si>
    <t>Un</t>
  </si>
  <si>
    <t>Electricidad</t>
  </si>
  <si>
    <t>kw/hr</t>
  </si>
  <si>
    <t>Anual</t>
  </si>
  <si>
    <t>(*): Este valor representa el valor mìnimo de venta del producto, con IVA incluido.</t>
  </si>
  <si>
    <t>7, Formato de venta a granel en bins.</t>
  </si>
  <si>
    <t xml:space="preserve">Compradores mayoristas </t>
  </si>
  <si>
    <t>Troya 4 EC</t>
  </si>
  <si>
    <t>Actara 25 WG</t>
  </si>
  <si>
    <t>Sulfato de Zinc</t>
  </si>
  <si>
    <t>Sulfato de Magnesio</t>
  </si>
  <si>
    <t>Nitrato de potasio</t>
  </si>
  <si>
    <t>Nitrato de Calcio</t>
  </si>
  <si>
    <t>Acido Fosforico</t>
  </si>
  <si>
    <t>Lt</t>
  </si>
  <si>
    <t>Agosto-Febrero</t>
  </si>
  <si>
    <t>Octubre - Diciembre</t>
  </si>
  <si>
    <t>Octubre - enero</t>
  </si>
  <si>
    <t>Enero - Marzo</t>
  </si>
  <si>
    <t>Noviembre - Diciembre</t>
  </si>
  <si>
    <t>Agosto - Septiembre</t>
  </si>
  <si>
    <t>Junio</t>
  </si>
  <si>
    <t>Todas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</si>
</sst>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* #,##0.00_-;\-* #,##0.00_-;_-* &quot;-&quot;??_-;_-@_-"/>
    <numFmt numFmtId="167" formatCode="_-* #,##0_-;\-* #,##0_-;_-* &quot;-&quot;??_-;_-@_-"/>
  </numFmts>
  <fonts count="25">
    <font>
      <sz val="11"/>
      <color indexed="8"/>
      <name val="Calibri"/>
    </font>
    <font>
      <sz val="11"/>
      <color theme="1"/>
      <name val="Helvetica Neue"/>
      <family val="2"/>
      <scheme val="minor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9"/>
      <color rgb="FF000000"/>
      <name val="Calibri"/>
      <family val="2"/>
    </font>
    <font>
      <sz val="11"/>
      <color indexed="8"/>
      <name val="Calibri"/>
      <family val="2"/>
    </font>
    <font>
      <sz val="9"/>
      <color theme="1"/>
      <name val="Helvetica Neue"/>
      <family val="2"/>
      <scheme val="minor"/>
    </font>
    <font>
      <sz val="8"/>
      <color theme="1"/>
      <name val="Helvetica Neue"/>
      <family val="2"/>
      <scheme val="minor"/>
    </font>
    <font>
      <b/>
      <sz val="9"/>
      <color theme="1"/>
      <name val="Helvetica Neue"/>
      <family val="2"/>
      <scheme val="minor"/>
    </font>
    <font>
      <sz val="9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9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</borders>
  <cellStyleXfs count="3">
    <xf numFmtId="0" fontId="0" fillId="0" borderId="0" applyNumberFormat="0" applyFill="0" applyBorder="0" applyProtection="0"/>
    <xf numFmtId="166" fontId="20" fillId="0" borderId="19" applyFont="0" applyFill="0" applyBorder="0" applyAlignment="0" applyProtection="0"/>
    <xf numFmtId="166" fontId="1" fillId="0" borderId="19" applyFont="0" applyFill="0" applyBorder="0" applyAlignment="0" applyProtection="0"/>
  </cellStyleXfs>
  <cellXfs count="149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0" fontId="3" fillId="2" borderId="6" xfId="0" applyFont="1" applyFill="1" applyBorder="1" applyAlignment="1"/>
    <xf numFmtId="14" fontId="3" fillId="2" borderId="7" xfId="0" applyNumberFormat="1" applyFont="1" applyFill="1" applyBorder="1" applyAlignment="1"/>
    <xf numFmtId="0" fontId="3" fillId="2" borderId="3" xfId="0" applyFont="1" applyFill="1" applyBorder="1" applyAlignment="1"/>
    <xf numFmtId="0" fontId="3" fillId="2" borderId="7" xfId="0" applyFont="1" applyFill="1" applyBorder="1" applyAlignment="1"/>
    <xf numFmtId="0" fontId="3" fillId="2" borderId="7" xfId="0" applyFont="1" applyFill="1" applyBorder="1" applyAlignment="1">
      <alignment horizontal="justify" wrapText="1"/>
    </xf>
    <xf numFmtId="0" fontId="0" fillId="2" borderId="8" xfId="0" applyFont="1" applyFill="1" applyBorder="1" applyAlignment="1"/>
    <xf numFmtId="0" fontId="3" fillId="2" borderId="9" xfId="0" applyFont="1" applyFill="1" applyBorder="1" applyAlignment="1"/>
    <xf numFmtId="0" fontId="3" fillId="2" borderId="10" xfId="0" applyFont="1" applyFill="1" applyBorder="1" applyAlignment="1">
      <alignment horizontal="left"/>
    </xf>
    <xf numFmtId="0" fontId="3" fillId="2" borderId="10" xfId="0" applyFont="1" applyFill="1" applyBorder="1" applyAlignment="1"/>
    <xf numFmtId="49" fontId="2" fillId="5" borderId="11" xfId="0" applyNumberFormat="1" applyFont="1" applyFill="1" applyBorder="1" applyAlignment="1">
      <alignment vertical="center"/>
    </xf>
    <xf numFmtId="0" fontId="3" fillId="2" borderId="12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49" fontId="2" fillId="3" borderId="5" xfId="0" applyNumberFormat="1" applyFont="1" applyFill="1" applyBorder="1" applyAlignment="1">
      <alignment horizontal="center" vertical="center" wrapText="1"/>
    </xf>
    <xf numFmtId="49" fontId="8" fillId="3" borderId="5" xfId="0" applyNumberFormat="1" applyFont="1" applyFill="1" applyBorder="1" applyAlignment="1">
      <alignment vertical="center"/>
    </xf>
    <xf numFmtId="0" fontId="8" fillId="3" borderId="5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vertical="center"/>
    </xf>
    <xf numFmtId="3" fontId="8" fillId="3" borderId="5" xfId="0" applyNumberFormat="1" applyFont="1" applyFill="1" applyBorder="1" applyAlignment="1">
      <alignment vertical="center"/>
    </xf>
    <xf numFmtId="3" fontId="3" fillId="2" borderId="10" xfId="0" applyNumberFormat="1" applyFont="1" applyFill="1" applyBorder="1" applyAlignment="1"/>
    <xf numFmtId="49" fontId="2" fillId="5" borderId="13" xfId="0" applyNumberFormat="1" applyFont="1" applyFill="1" applyBorder="1" applyAlignment="1">
      <alignment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vertical="center"/>
    </xf>
    <xf numFmtId="49" fontId="2" fillId="3" borderId="13" xfId="0" applyNumberFormat="1" applyFont="1" applyFill="1" applyBorder="1" applyAlignment="1">
      <alignment horizontal="center" vertical="center"/>
    </xf>
    <xf numFmtId="49" fontId="2" fillId="3" borderId="13" xfId="0" applyNumberFormat="1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vertical="center"/>
    </xf>
    <xf numFmtId="0" fontId="3" fillId="2" borderId="13" xfId="0" applyFont="1" applyFill="1" applyBorder="1" applyAlignment="1">
      <alignment horizontal="center" vertical="center"/>
    </xf>
    <xf numFmtId="49" fontId="4" fillId="3" borderId="13" xfId="0" applyNumberFormat="1" applyFont="1" applyFill="1" applyBorder="1" applyAlignment="1">
      <alignment vertical="center"/>
    </xf>
    <xf numFmtId="0" fontId="4" fillId="3" borderId="13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vertical="center"/>
    </xf>
    <xf numFmtId="0" fontId="3" fillId="2" borderId="15" xfId="0" applyFont="1" applyFill="1" applyBorder="1" applyAlignment="1"/>
    <xf numFmtId="0" fontId="3" fillId="2" borderId="16" xfId="0" applyFont="1" applyFill="1" applyBorder="1" applyAlignment="1"/>
    <xf numFmtId="3" fontId="3" fillId="2" borderId="16" xfId="0" applyNumberFormat="1" applyFont="1" applyFill="1" applyBorder="1" applyAlignment="1"/>
    <xf numFmtId="49" fontId="2" fillId="3" borderId="11" xfId="0" applyNumberFormat="1" applyFont="1" applyFill="1" applyBorder="1" applyAlignment="1">
      <alignment horizontal="center" vertical="center"/>
    </xf>
    <xf numFmtId="49" fontId="2" fillId="3" borderId="11" xfId="0" applyNumberFormat="1" applyFont="1" applyFill="1" applyBorder="1" applyAlignment="1">
      <alignment horizontal="center" vertical="center" wrapText="1"/>
    </xf>
    <xf numFmtId="49" fontId="9" fillId="3" borderId="13" xfId="0" applyNumberFormat="1" applyFont="1" applyFill="1" applyBorder="1" applyAlignment="1">
      <alignment vertical="center"/>
    </xf>
    <xf numFmtId="0" fontId="9" fillId="3" borderId="13" xfId="0" applyFont="1" applyFill="1" applyBorder="1" applyAlignment="1">
      <alignment horizontal="center" vertical="center"/>
    </xf>
    <xf numFmtId="0" fontId="9" fillId="3" borderId="13" xfId="0" applyFont="1" applyFill="1" applyBorder="1" applyAlignment="1">
      <alignment vertical="center"/>
    </xf>
    <xf numFmtId="3" fontId="9" fillId="3" borderId="13" xfId="0" applyNumberFormat="1" applyFont="1" applyFill="1" applyBorder="1" applyAlignment="1">
      <alignment vertical="center"/>
    </xf>
    <xf numFmtId="0" fontId="3" fillId="2" borderId="16" xfId="0" applyFont="1" applyFill="1" applyBorder="1" applyAlignment="1">
      <alignment horizontal="center"/>
    </xf>
    <xf numFmtId="49" fontId="9" fillId="3" borderId="17" xfId="0" applyNumberFormat="1" applyFont="1" applyFill="1" applyBorder="1" applyAlignment="1">
      <alignment vertical="center"/>
    </xf>
    <xf numFmtId="0" fontId="9" fillId="3" borderId="17" xfId="0" applyFont="1" applyFill="1" applyBorder="1" applyAlignment="1">
      <alignment horizontal="center" vertical="center"/>
    </xf>
    <xf numFmtId="0" fontId="9" fillId="3" borderId="17" xfId="0" applyFont="1" applyFill="1" applyBorder="1" applyAlignment="1">
      <alignment vertical="center"/>
    </xf>
    <xf numFmtId="3" fontId="9" fillId="3" borderId="17" xfId="0" applyNumberFormat="1" applyFont="1" applyFill="1" applyBorder="1" applyAlignment="1">
      <alignment vertical="center"/>
    </xf>
    <xf numFmtId="0" fontId="2" fillId="5" borderId="13" xfId="0" applyFont="1" applyFill="1" applyBorder="1" applyAlignment="1">
      <alignment vertical="center"/>
    </xf>
    <xf numFmtId="0" fontId="2" fillId="3" borderId="13" xfId="0" applyFont="1" applyFill="1" applyBorder="1" applyAlignment="1">
      <alignment vertical="center"/>
    </xf>
    <xf numFmtId="0" fontId="15" fillId="7" borderId="19" xfId="0" applyFont="1" applyFill="1" applyBorder="1" applyAlignment="1"/>
    <xf numFmtId="49" fontId="13" fillId="8" borderId="20" xfId="0" applyNumberFormat="1" applyFont="1" applyFill="1" applyBorder="1" applyAlignment="1">
      <alignment vertical="center"/>
    </xf>
    <xf numFmtId="3" fontId="13" fillId="2" borderId="5" xfId="0" applyNumberFormat="1" applyFont="1" applyFill="1" applyBorder="1" applyAlignment="1">
      <alignment vertical="center"/>
    </xf>
    <xf numFmtId="0" fontId="13" fillId="2" borderId="5" xfId="0" applyNumberFormat="1" applyFont="1" applyFill="1" applyBorder="1" applyAlignment="1">
      <alignment vertical="center"/>
    </xf>
    <xf numFmtId="165" fontId="13" fillId="2" borderId="5" xfId="0" applyNumberFormat="1" applyFont="1" applyFill="1" applyBorder="1" applyAlignment="1">
      <alignment vertical="center"/>
    </xf>
    <xf numFmtId="0" fontId="10" fillId="7" borderId="18" xfId="0" applyFont="1" applyFill="1" applyBorder="1" applyAlignment="1">
      <alignment vertical="center"/>
    </xf>
    <xf numFmtId="0" fontId="10" fillId="7" borderId="19" xfId="0" applyFont="1" applyFill="1" applyBorder="1" applyAlignment="1">
      <alignment vertical="center"/>
    </xf>
    <xf numFmtId="164" fontId="2" fillId="2" borderId="19" xfId="0" applyNumberFormat="1" applyFont="1" applyFill="1" applyBorder="1" applyAlignment="1">
      <alignment vertical="center"/>
    </xf>
    <xf numFmtId="164" fontId="17" fillId="2" borderId="19" xfId="0" applyNumberFormat="1" applyFont="1" applyFill="1" applyBorder="1" applyAlignment="1">
      <alignment vertical="center"/>
    </xf>
    <xf numFmtId="0" fontId="15" fillId="2" borderId="19" xfId="0" applyFont="1" applyFill="1" applyBorder="1" applyAlignment="1"/>
    <xf numFmtId="0" fontId="0" fillId="2" borderId="21" xfId="0" applyFont="1" applyFill="1" applyBorder="1" applyAlignment="1"/>
    <xf numFmtId="49" fontId="0" fillId="2" borderId="19" xfId="0" applyNumberFormat="1" applyFont="1" applyFill="1" applyBorder="1" applyAlignment="1">
      <alignment vertical="center"/>
    </xf>
    <xf numFmtId="0" fontId="10" fillId="2" borderId="19" xfId="0" applyFont="1" applyFill="1" applyBorder="1" applyAlignment="1">
      <alignment vertical="center"/>
    </xf>
    <xf numFmtId="0" fontId="3" fillId="2" borderId="22" xfId="0" applyFont="1" applyFill="1" applyBorder="1" applyAlignment="1"/>
    <xf numFmtId="3" fontId="3" fillId="2" borderId="22" xfId="0" applyNumberFormat="1" applyFont="1" applyFill="1" applyBorder="1" applyAlignment="1"/>
    <xf numFmtId="49" fontId="2" fillId="5" borderId="23" xfId="0" applyNumberFormat="1" applyFont="1" applyFill="1" applyBorder="1" applyAlignment="1">
      <alignment vertical="center"/>
    </xf>
    <xf numFmtId="0" fontId="2" fillId="5" borderId="24" xfId="0" applyFont="1" applyFill="1" applyBorder="1" applyAlignment="1">
      <alignment vertical="center"/>
    </xf>
    <xf numFmtId="164" fontId="2" fillId="5" borderId="25" xfId="0" applyNumberFormat="1" applyFont="1" applyFill="1" applyBorder="1" applyAlignment="1">
      <alignment vertical="center"/>
    </xf>
    <xf numFmtId="49" fontId="2" fillId="3" borderId="26" xfId="0" applyNumberFormat="1" applyFont="1" applyFill="1" applyBorder="1" applyAlignment="1">
      <alignment vertical="center"/>
    </xf>
    <xf numFmtId="164" fontId="2" fillId="3" borderId="27" xfId="0" applyNumberFormat="1" applyFont="1" applyFill="1" applyBorder="1" applyAlignment="1">
      <alignment vertical="center"/>
    </xf>
    <xf numFmtId="49" fontId="2" fillId="5" borderId="26" xfId="0" applyNumberFormat="1" applyFont="1" applyFill="1" applyBorder="1" applyAlignment="1">
      <alignment vertical="center"/>
    </xf>
    <xf numFmtId="164" fontId="2" fillId="5" borderId="27" xfId="0" applyNumberFormat="1" applyFont="1" applyFill="1" applyBorder="1" applyAlignment="1">
      <alignment vertical="center"/>
    </xf>
    <xf numFmtId="49" fontId="2" fillId="5" borderId="28" xfId="0" applyNumberFormat="1" applyFont="1" applyFill="1" applyBorder="1" applyAlignment="1">
      <alignment vertical="center"/>
    </xf>
    <xf numFmtId="0" fontId="10" fillId="5" borderId="29" xfId="0" applyFont="1" applyFill="1" applyBorder="1" applyAlignment="1">
      <alignment vertical="center"/>
    </xf>
    <xf numFmtId="164" fontId="2" fillId="6" borderId="30" xfId="0" applyNumberFormat="1" applyFont="1" applyFill="1" applyBorder="1" applyAlignment="1">
      <alignment vertical="center"/>
    </xf>
    <xf numFmtId="0" fontId="0" fillId="2" borderId="19" xfId="0" applyFont="1" applyFill="1" applyBorder="1" applyAlignment="1">
      <alignment vertical="center"/>
    </xf>
    <xf numFmtId="0" fontId="16" fillId="2" borderId="19" xfId="0" applyFont="1" applyFill="1" applyBorder="1" applyAlignment="1">
      <alignment vertical="center"/>
    </xf>
    <xf numFmtId="49" fontId="13" fillId="8" borderId="31" xfId="0" applyNumberFormat="1" applyFont="1" applyFill="1" applyBorder="1" applyAlignment="1">
      <alignment vertical="center"/>
    </xf>
    <xf numFmtId="49" fontId="15" fillId="8" borderId="32" xfId="0" applyNumberFormat="1" applyFont="1" applyFill="1" applyBorder="1" applyAlignment="1"/>
    <xf numFmtId="49" fontId="13" fillId="2" borderId="33" xfId="0" applyNumberFormat="1" applyFont="1" applyFill="1" applyBorder="1" applyAlignment="1">
      <alignment vertical="center"/>
    </xf>
    <xf numFmtId="9" fontId="15" fillId="2" borderId="34" xfId="0" applyNumberFormat="1" applyFont="1" applyFill="1" applyBorder="1" applyAlignment="1"/>
    <xf numFmtId="49" fontId="13" fillId="8" borderId="35" xfId="0" applyNumberFormat="1" applyFont="1" applyFill="1" applyBorder="1" applyAlignment="1">
      <alignment vertical="center"/>
    </xf>
    <xf numFmtId="165" fontId="13" fillId="8" borderId="36" xfId="0" applyNumberFormat="1" applyFont="1" applyFill="1" applyBorder="1" applyAlignment="1">
      <alignment vertical="center"/>
    </xf>
    <xf numFmtId="9" fontId="13" fillId="8" borderId="37" xfId="0" applyNumberFormat="1" applyFont="1" applyFill="1" applyBorder="1" applyAlignment="1">
      <alignment vertical="center"/>
    </xf>
    <xf numFmtId="0" fontId="15" fillId="9" borderId="40" xfId="0" applyFont="1" applyFill="1" applyBorder="1" applyAlignment="1"/>
    <xf numFmtId="0" fontId="15" fillId="2" borderId="19" xfId="0" applyFont="1" applyFill="1" applyBorder="1" applyAlignment="1">
      <alignment vertical="center"/>
    </xf>
    <xf numFmtId="49" fontId="15" fillId="2" borderId="19" xfId="0" applyNumberFormat="1" applyFont="1" applyFill="1" applyBorder="1" applyAlignment="1">
      <alignment vertical="center"/>
    </xf>
    <xf numFmtId="49" fontId="13" fillId="2" borderId="41" xfId="0" applyNumberFormat="1" applyFont="1" applyFill="1" applyBorder="1" applyAlignment="1">
      <alignment vertical="center"/>
    </xf>
    <xf numFmtId="0" fontId="15" fillId="2" borderId="42" xfId="0" applyFont="1" applyFill="1" applyBorder="1" applyAlignment="1"/>
    <xf numFmtId="0" fontId="15" fillId="2" borderId="43" xfId="0" applyFont="1" applyFill="1" applyBorder="1" applyAlignment="1"/>
    <xf numFmtId="49" fontId="15" fillId="2" borderId="44" xfId="0" applyNumberFormat="1" applyFont="1" applyFill="1" applyBorder="1" applyAlignment="1">
      <alignment vertical="center"/>
    </xf>
    <xf numFmtId="0" fontId="15" fillId="2" borderId="45" xfId="0" applyFont="1" applyFill="1" applyBorder="1" applyAlignment="1"/>
    <xf numFmtId="49" fontId="15" fillId="2" borderId="46" xfId="0" applyNumberFormat="1" applyFont="1" applyFill="1" applyBorder="1" applyAlignment="1">
      <alignment vertical="center"/>
    </xf>
    <xf numFmtId="0" fontId="15" fillId="2" borderId="47" xfId="0" applyFont="1" applyFill="1" applyBorder="1" applyAlignment="1"/>
    <xf numFmtId="0" fontId="15" fillId="2" borderId="48" xfId="0" applyFont="1" applyFill="1" applyBorder="1" applyAlignment="1"/>
    <xf numFmtId="0" fontId="13" fillId="7" borderId="19" xfId="0" applyFont="1" applyFill="1" applyBorder="1" applyAlignment="1">
      <alignment vertical="center"/>
    </xf>
    <xf numFmtId="0" fontId="10" fillId="9" borderId="18" xfId="0" applyFont="1" applyFill="1" applyBorder="1" applyAlignment="1">
      <alignment vertical="center"/>
    </xf>
    <xf numFmtId="49" fontId="18" fillId="9" borderId="19" xfId="0" applyNumberFormat="1" applyFont="1" applyFill="1" applyBorder="1" applyAlignment="1">
      <alignment vertical="center"/>
    </xf>
    <xf numFmtId="0" fontId="10" fillId="9" borderId="19" xfId="0" applyFont="1" applyFill="1" applyBorder="1" applyAlignment="1">
      <alignment vertical="center"/>
    </xf>
    <xf numFmtId="0" fontId="10" fillId="9" borderId="49" xfId="0" applyFont="1" applyFill="1" applyBorder="1" applyAlignment="1">
      <alignment vertical="center"/>
    </xf>
    <xf numFmtId="49" fontId="13" fillId="8" borderId="50" xfId="0" applyNumberFormat="1" applyFont="1" applyFill="1" applyBorder="1" applyAlignment="1">
      <alignment vertical="center"/>
    </xf>
    <xf numFmtId="0" fontId="13" fillId="8" borderId="51" xfId="0" applyNumberFormat="1" applyFont="1" applyFill="1" applyBorder="1" applyAlignment="1">
      <alignment vertical="center"/>
    </xf>
    <xf numFmtId="0" fontId="13" fillId="8" borderId="52" xfId="0" applyNumberFormat="1" applyFont="1" applyFill="1" applyBorder="1" applyAlignment="1">
      <alignment vertical="center"/>
    </xf>
    <xf numFmtId="0" fontId="0" fillId="0" borderId="19" xfId="0" applyNumberFormat="1" applyFont="1" applyBorder="1" applyAlignment="1"/>
    <xf numFmtId="3" fontId="3" fillId="2" borderId="13" xfId="0" applyNumberFormat="1" applyFont="1" applyFill="1" applyBorder="1" applyAlignment="1">
      <alignment vertical="center"/>
    </xf>
    <xf numFmtId="3" fontId="4" fillId="3" borderId="13" xfId="0" applyNumberFormat="1" applyFont="1" applyFill="1" applyBorder="1" applyAlignment="1">
      <alignment vertical="center"/>
    </xf>
    <xf numFmtId="0" fontId="6" fillId="2" borderId="6" xfId="0" applyFont="1" applyFill="1" applyBorder="1" applyAlignment="1">
      <alignment horizontal="center" vertical="center"/>
    </xf>
    <xf numFmtId="49" fontId="2" fillId="3" borderId="56" xfId="0" applyNumberFormat="1" applyFont="1" applyFill="1" applyBorder="1" applyAlignment="1">
      <alignment vertical="center" wrapText="1"/>
    </xf>
    <xf numFmtId="0" fontId="3" fillId="2" borderId="57" xfId="0" applyFont="1" applyFill="1" applyBorder="1" applyAlignment="1">
      <alignment wrapText="1"/>
    </xf>
    <xf numFmtId="49" fontId="5" fillId="2" borderId="55" xfId="0" applyNumberFormat="1" applyFont="1" applyFill="1" applyBorder="1" applyAlignment="1">
      <alignment vertical="center" wrapText="1"/>
    </xf>
    <xf numFmtId="0" fontId="19" fillId="0" borderId="55" xfId="0" applyFont="1" applyFill="1" applyBorder="1" applyAlignment="1">
      <alignment wrapText="1"/>
    </xf>
    <xf numFmtId="0" fontId="19" fillId="0" borderId="55" xfId="0" applyFont="1" applyFill="1" applyBorder="1" applyAlignment="1">
      <alignment horizontal="center" wrapText="1"/>
    </xf>
    <xf numFmtId="3" fontId="19" fillId="0" borderId="55" xfId="1" applyNumberFormat="1" applyFont="1" applyFill="1" applyBorder="1" applyAlignment="1">
      <alignment horizontal="center" wrapText="1"/>
    </xf>
    <xf numFmtId="49" fontId="8" fillId="3" borderId="58" xfId="0" applyNumberFormat="1" applyFont="1" applyFill="1" applyBorder="1" applyAlignment="1">
      <alignment vertical="center"/>
    </xf>
    <xf numFmtId="0" fontId="8" fillId="3" borderId="58" xfId="0" applyFont="1" applyFill="1" applyBorder="1" applyAlignment="1">
      <alignment horizontal="center" vertical="center"/>
    </xf>
    <xf numFmtId="0" fontId="8" fillId="3" borderId="58" xfId="0" applyFont="1" applyFill="1" applyBorder="1" applyAlignment="1">
      <alignment vertical="center"/>
    </xf>
    <xf numFmtId="3" fontId="8" fillId="3" borderId="58" xfId="0" applyNumberFormat="1" applyFont="1" applyFill="1" applyBorder="1" applyAlignment="1">
      <alignment vertical="center"/>
    </xf>
    <xf numFmtId="165" fontId="13" fillId="8" borderId="36" xfId="0" applyNumberFormat="1" applyFont="1" applyFill="1" applyBorder="1" applyAlignment="1">
      <alignment horizontal="center" vertical="center"/>
    </xf>
    <xf numFmtId="165" fontId="13" fillId="8" borderId="37" xfId="0" applyNumberFormat="1" applyFont="1" applyFill="1" applyBorder="1" applyAlignment="1">
      <alignment horizontal="center" vertical="center"/>
    </xf>
    <xf numFmtId="0" fontId="21" fillId="0" borderId="55" xfId="0" applyFont="1" applyBorder="1" applyAlignment="1">
      <alignment horizontal="center"/>
    </xf>
    <xf numFmtId="0" fontId="21" fillId="0" borderId="55" xfId="0" applyFont="1" applyBorder="1" applyAlignment="1">
      <alignment horizontal="center" vertical="center"/>
    </xf>
    <xf numFmtId="17" fontId="21" fillId="0" borderId="55" xfId="0" applyNumberFormat="1" applyFont="1" applyBorder="1" applyAlignment="1">
      <alignment horizontal="center" vertical="center"/>
    </xf>
    <xf numFmtId="3" fontId="22" fillId="0" borderId="55" xfId="0" applyNumberFormat="1" applyFont="1" applyBorder="1" applyAlignment="1">
      <alignment horizontal="center" vertical="center"/>
    </xf>
    <xf numFmtId="167" fontId="22" fillId="0" borderId="55" xfId="2" applyNumberFormat="1" applyFont="1" applyBorder="1" applyAlignment="1">
      <alignment horizontal="center" vertical="center"/>
    </xf>
    <xf numFmtId="0" fontId="22" fillId="0" borderId="55" xfId="0" applyFont="1" applyBorder="1" applyAlignment="1">
      <alignment horizontal="center" vertical="center" wrapText="1"/>
    </xf>
    <xf numFmtId="1" fontId="22" fillId="0" borderId="55" xfId="2" applyNumberFormat="1" applyFont="1" applyBorder="1" applyAlignment="1">
      <alignment horizontal="center" vertical="center"/>
    </xf>
    <xf numFmtId="3" fontId="22" fillId="0" borderId="55" xfId="2" applyNumberFormat="1" applyFont="1" applyBorder="1" applyAlignment="1">
      <alignment horizontal="center" vertical="center"/>
    </xf>
    <xf numFmtId="3" fontId="21" fillId="0" borderId="55" xfId="2" applyNumberFormat="1" applyFont="1" applyFill="1" applyBorder="1" applyAlignment="1">
      <alignment horizontal="center"/>
    </xf>
    <xf numFmtId="0" fontId="23" fillId="0" borderId="55" xfId="0" applyFont="1" applyBorder="1"/>
    <xf numFmtId="3" fontId="21" fillId="0" borderId="55" xfId="2" applyNumberFormat="1" applyFont="1" applyBorder="1" applyAlignment="1">
      <alignment horizontal="center"/>
    </xf>
    <xf numFmtId="0" fontId="19" fillId="0" borderId="55" xfId="0" applyFont="1" applyBorder="1" applyAlignment="1">
      <alignment vertical="center"/>
    </xf>
    <xf numFmtId="0" fontId="19" fillId="0" borderId="55" xfId="0" applyFont="1" applyBorder="1" applyAlignment="1">
      <alignment horizontal="center" vertical="center"/>
    </xf>
    <xf numFmtId="3" fontId="24" fillId="0" borderId="55" xfId="0" applyNumberFormat="1" applyFont="1" applyBorder="1" applyAlignment="1">
      <alignment horizontal="center" vertical="center"/>
    </xf>
    <xf numFmtId="3" fontId="19" fillId="0" borderId="55" xfId="0" applyNumberFormat="1" applyFont="1" applyBorder="1" applyAlignment="1">
      <alignment horizontal="center" vertical="center"/>
    </xf>
    <xf numFmtId="49" fontId="18" fillId="9" borderId="38" xfId="0" applyNumberFormat="1" applyFont="1" applyFill="1" applyBorder="1" applyAlignment="1">
      <alignment vertical="center"/>
    </xf>
    <xf numFmtId="0" fontId="13" fillId="9" borderId="39" xfId="0" applyFont="1" applyFill="1" applyBorder="1" applyAlignment="1">
      <alignment vertical="center"/>
    </xf>
    <xf numFmtId="49" fontId="5" fillId="2" borderId="5" xfId="0" applyNumberFormat="1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49" fontId="5" fillId="2" borderId="53" xfId="0" applyNumberFormat="1" applyFont="1" applyFill="1" applyBorder="1" applyAlignment="1">
      <alignment horizontal="center" vertical="center" wrapText="1"/>
    </xf>
    <xf numFmtId="49" fontId="5" fillId="2" borderId="54" xfId="0" applyNumberFormat="1" applyFont="1" applyFill="1" applyBorder="1" applyAlignment="1">
      <alignment horizontal="center" vertical="center" wrapText="1"/>
    </xf>
    <xf numFmtId="49" fontId="4" fillId="3" borderId="5" xfId="0" applyNumberFormat="1" applyFont="1" applyFill="1" applyBorder="1" applyAlignment="1">
      <alignment wrapText="1"/>
    </xf>
    <xf numFmtId="0" fontId="4" fillId="4" borderId="5" xfId="0" applyFont="1" applyFill="1" applyBorder="1" applyAlignment="1">
      <alignment wrapText="1"/>
    </xf>
    <xf numFmtId="49" fontId="5" fillId="2" borderId="5" xfId="0" applyNumberFormat="1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49" fontId="7" fillId="3" borderId="5" xfId="0" applyNumberFormat="1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49" fontId="5" fillId="2" borderId="53" xfId="0" applyNumberFormat="1" applyFont="1" applyFill="1" applyBorder="1" applyAlignment="1">
      <alignment horizontal="center" vertical="center"/>
    </xf>
    <xf numFmtId="49" fontId="5" fillId="2" borderId="54" xfId="0" applyNumberFormat="1" applyFont="1" applyFill="1" applyBorder="1" applyAlignment="1">
      <alignment horizontal="center" vertical="center"/>
    </xf>
  </cellXfs>
  <cellStyles count="3">
    <cellStyle name="Millares 3" xfId="2"/>
    <cellStyle name="Millares 5" xfId="1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295274</xdr:colOff>
      <xdr:row>1</xdr:row>
      <xdr:rowOff>0</xdr:rowOff>
    </xdr:from>
    <xdr:to>
      <xdr:col>7</xdr:col>
      <xdr:colOff>6326</xdr:colOff>
      <xdr:row>7</xdr:row>
      <xdr:rowOff>69850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4" y="190500"/>
          <a:ext cx="6264252" cy="12128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8"/>
  <sheetViews>
    <sheetView showGridLines="0" tabSelected="1" zoomScaleNormal="100" workbookViewId="0">
      <selection activeCell="C15" sqref="C15"/>
    </sheetView>
  </sheetViews>
  <sheetFormatPr baseColWidth="10" defaultColWidth="10.85546875" defaultRowHeight="11.25" customHeight="1"/>
  <cols>
    <col min="1" max="1" width="4.42578125" style="1" customWidth="1"/>
    <col min="2" max="2" width="19" style="1" customWidth="1"/>
    <col min="3" max="3" width="19.42578125" style="1" customWidth="1"/>
    <col min="4" max="4" width="9.42578125" style="1" customWidth="1"/>
    <col min="5" max="5" width="15.42578125" style="1" customWidth="1"/>
    <col min="6" max="6" width="11" style="1" customWidth="1"/>
    <col min="7" max="7" width="15" style="1" customWidth="1"/>
    <col min="8" max="255" width="10.85546875" style="1" customWidth="1"/>
  </cols>
  <sheetData>
    <row r="1" spans="1:7" ht="15" customHeight="1">
      <c r="A1" s="2"/>
      <c r="B1" s="2"/>
      <c r="C1" s="2"/>
      <c r="D1" s="2"/>
      <c r="E1" s="2"/>
      <c r="F1" s="2"/>
      <c r="G1" s="2"/>
    </row>
    <row r="2" spans="1:7" ht="15" customHeight="1">
      <c r="A2" s="2"/>
      <c r="B2" s="2"/>
      <c r="C2" s="2"/>
      <c r="D2" s="2"/>
      <c r="E2" s="2"/>
      <c r="F2" s="2"/>
      <c r="G2" s="2"/>
    </row>
    <row r="3" spans="1:7" ht="15" customHeight="1">
      <c r="A3" s="2"/>
      <c r="B3" s="2"/>
      <c r="C3" s="2"/>
      <c r="D3" s="2"/>
      <c r="E3" s="2"/>
      <c r="F3" s="2"/>
      <c r="G3" s="2"/>
    </row>
    <row r="4" spans="1:7" ht="15" customHeight="1">
      <c r="A4" s="2"/>
      <c r="B4" s="2"/>
      <c r="C4" s="2"/>
      <c r="D4" s="2"/>
      <c r="E4" s="2"/>
      <c r="F4" s="2"/>
      <c r="G4" s="2"/>
    </row>
    <row r="5" spans="1:7" ht="15" customHeight="1">
      <c r="A5" s="2"/>
      <c r="B5" s="2"/>
      <c r="C5" s="2"/>
      <c r="D5" s="2"/>
      <c r="E5" s="2"/>
      <c r="F5" s="2"/>
      <c r="G5" s="2"/>
    </row>
    <row r="6" spans="1:7" ht="15" customHeight="1">
      <c r="A6" s="2"/>
      <c r="B6" s="2"/>
      <c r="C6" s="2"/>
      <c r="D6" s="2"/>
      <c r="E6" s="2"/>
      <c r="F6" s="2"/>
      <c r="G6" s="2"/>
    </row>
    <row r="7" spans="1:7" ht="15" customHeight="1">
      <c r="A7" s="2"/>
      <c r="B7" s="2"/>
      <c r="C7" s="2"/>
      <c r="D7" s="2"/>
      <c r="E7" s="2"/>
      <c r="F7" s="2"/>
      <c r="G7" s="2"/>
    </row>
    <row r="8" spans="1:7" ht="15" customHeight="1">
      <c r="A8" s="2"/>
      <c r="B8" s="3"/>
      <c r="C8" s="4"/>
      <c r="D8" s="2"/>
      <c r="E8" s="4"/>
      <c r="F8" s="4"/>
      <c r="G8" s="4"/>
    </row>
    <row r="9" spans="1:7" ht="12" customHeight="1">
      <c r="A9" s="5"/>
      <c r="B9" s="108" t="s">
        <v>0</v>
      </c>
      <c r="C9" s="121" t="s">
        <v>71</v>
      </c>
      <c r="D9" s="6"/>
      <c r="E9" s="141" t="s">
        <v>68</v>
      </c>
      <c r="F9" s="142"/>
      <c r="G9" s="123">
        <v>22000</v>
      </c>
    </row>
    <row r="10" spans="1:7" ht="21.75" customHeight="1">
      <c r="A10" s="61"/>
      <c r="B10" s="110" t="s">
        <v>1</v>
      </c>
      <c r="C10" s="121" t="s">
        <v>77</v>
      </c>
      <c r="D10" s="107"/>
      <c r="E10" s="139" t="s">
        <v>2</v>
      </c>
      <c r="F10" s="140"/>
      <c r="G10" s="124" t="s">
        <v>76</v>
      </c>
    </row>
    <row r="11" spans="1:7" ht="18" customHeight="1">
      <c r="A11" s="61"/>
      <c r="B11" s="110" t="s">
        <v>57</v>
      </c>
      <c r="C11" s="121" t="s">
        <v>72</v>
      </c>
      <c r="D11" s="107"/>
      <c r="E11" s="139" t="s">
        <v>64</v>
      </c>
      <c r="F11" s="140"/>
      <c r="G11" s="126">
        <v>390</v>
      </c>
    </row>
    <row r="12" spans="1:7" ht="11.25" customHeight="1">
      <c r="A12" s="61"/>
      <c r="B12" s="110" t="s">
        <v>58</v>
      </c>
      <c r="C12" s="121" t="s">
        <v>73</v>
      </c>
      <c r="D12" s="107"/>
      <c r="E12" s="147" t="s">
        <v>3</v>
      </c>
      <c r="F12" s="148"/>
      <c r="G12" s="127">
        <f>+G11*G9</f>
        <v>8580000</v>
      </c>
    </row>
    <row r="13" spans="1:7" ht="27" customHeight="1">
      <c r="A13" s="61"/>
      <c r="B13" s="110" t="s">
        <v>59</v>
      </c>
      <c r="C13" s="121" t="s">
        <v>60</v>
      </c>
      <c r="D13" s="107"/>
      <c r="E13" s="137" t="s">
        <v>4</v>
      </c>
      <c r="F13" s="138"/>
      <c r="G13" s="125" t="s">
        <v>109</v>
      </c>
    </row>
    <row r="14" spans="1:7" ht="13.5" customHeight="1">
      <c r="A14" s="61"/>
      <c r="B14" s="110" t="s">
        <v>5</v>
      </c>
      <c r="C14" s="121" t="s">
        <v>125</v>
      </c>
      <c r="D14" s="107"/>
      <c r="E14" s="137" t="s">
        <v>6</v>
      </c>
      <c r="F14" s="138"/>
      <c r="G14" s="124" t="s">
        <v>76</v>
      </c>
    </row>
    <row r="15" spans="1:7" ht="25.5" customHeight="1">
      <c r="A15" s="61"/>
      <c r="B15" s="110" t="s">
        <v>7</v>
      </c>
      <c r="C15" s="122" t="s">
        <v>124</v>
      </c>
      <c r="D15" s="107"/>
      <c r="E15" s="143" t="s">
        <v>8</v>
      </c>
      <c r="F15" s="144"/>
      <c r="G15" s="125" t="s">
        <v>75</v>
      </c>
    </row>
    <row r="16" spans="1:7" ht="12" customHeight="1">
      <c r="A16" s="2"/>
      <c r="B16" s="109"/>
      <c r="C16" s="7"/>
      <c r="D16" s="8"/>
      <c r="E16" s="9"/>
      <c r="F16" s="9"/>
      <c r="G16" s="10"/>
    </row>
    <row r="17" spans="1:11" ht="12" customHeight="1">
      <c r="A17" s="11"/>
      <c r="B17" s="145" t="s">
        <v>9</v>
      </c>
      <c r="C17" s="146"/>
      <c r="D17" s="146"/>
      <c r="E17" s="146"/>
      <c r="F17" s="146"/>
      <c r="G17" s="146"/>
    </row>
    <row r="18" spans="1:11" ht="12" customHeight="1">
      <c r="A18" s="2"/>
      <c r="B18" s="12"/>
      <c r="C18" s="13"/>
      <c r="D18" s="13"/>
      <c r="E18" s="13"/>
      <c r="F18" s="14"/>
      <c r="G18" s="14"/>
    </row>
    <row r="19" spans="1:11" ht="12" customHeight="1">
      <c r="A19" s="5"/>
      <c r="B19" s="15" t="s">
        <v>10</v>
      </c>
      <c r="C19" s="16"/>
      <c r="D19" s="17"/>
      <c r="E19" s="17"/>
      <c r="F19" s="17"/>
      <c r="G19" s="17"/>
    </row>
    <row r="20" spans="1:11" ht="24" customHeight="1">
      <c r="A20" s="11"/>
      <c r="B20" s="18" t="s">
        <v>11</v>
      </c>
      <c r="C20" s="18" t="s">
        <v>12</v>
      </c>
      <c r="D20" s="18" t="s">
        <v>13</v>
      </c>
      <c r="E20" s="18" t="s">
        <v>14</v>
      </c>
      <c r="F20" s="18" t="s">
        <v>15</v>
      </c>
      <c r="G20" s="18" t="s">
        <v>16</v>
      </c>
    </row>
    <row r="21" spans="1:11" ht="12.75" customHeight="1">
      <c r="A21" s="11"/>
      <c r="B21" s="111" t="s">
        <v>78</v>
      </c>
      <c r="C21" s="112" t="s">
        <v>17</v>
      </c>
      <c r="D21" s="112">
        <v>4</v>
      </c>
      <c r="E21" s="112" t="s">
        <v>79</v>
      </c>
      <c r="F21" s="113">
        <v>22000</v>
      </c>
      <c r="G21" s="113">
        <f>+F21*D21</f>
        <v>88000</v>
      </c>
    </row>
    <row r="22" spans="1:11" ht="15">
      <c r="A22" s="11"/>
      <c r="B22" s="111" t="s">
        <v>80</v>
      </c>
      <c r="C22" s="112" t="s">
        <v>17</v>
      </c>
      <c r="D22" s="112">
        <v>7</v>
      </c>
      <c r="E22" s="112" t="s">
        <v>81</v>
      </c>
      <c r="F22" s="113">
        <v>22000</v>
      </c>
      <c r="G22" s="113">
        <f t="shared" ref="G22:G25" si="0">+F22*D22</f>
        <v>154000</v>
      </c>
    </row>
    <row r="23" spans="1:11" ht="12.75" customHeight="1">
      <c r="A23" s="11"/>
      <c r="B23" s="111" t="s">
        <v>82</v>
      </c>
      <c r="C23" s="112" t="s">
        <v>17</v>
      </c>
      <c r="D23" s="112">
        <v>4</v>
      </c>
      <c r="E23" s="112" t="s">
        <v>83</v>
      </c>
      <c r="F23" s="113">
        <v>22000</v>
      </c>
      <c r="G23" s="113">
        <f t="shared" si="0"/>
        <v>88000</v>
      </c>
    </row>
    <row r="24" spans="1:11" ht="12.75" customHeight="1">
      <c r="A24" s="11"/>
      <c r="B24" s="111" t="s">
        <v>65</v>
      </c>
      <c r="C24" s="112" t="s">
        <v>17</v>
      </c>
      <c r="D24" s="112">
        <v>6</v>
      </c>
      <c r="E24" s="112" t="s">
        <v>84</v>
      </c>
      <c r="F24" s="113">
        <v>22000</v>
      </c>
      <c r="G24" s="113">
        <f t="shared" si="0"/>
        <v>132000</v>
      </c>
    </row>
    <row r="25" spans="1:11" ht="12" customHeight="1">
      <c r="A25" s="2"/>
      <c r="B25" s="111" t="s">
        <v>85</v>
      </c>
      <c r="C25" s="112" t="s">
        <v>17</v>
      </c>
      <c r="D25" s="112">
        <v>16</v>
      </c>
      <c r="E25" s="112" t="s">
        <v>74</v>
      </c>
      <c r="F25" s="113">
        <v>22000</v>
      </c>
      <c r="G25" s="113">
        <f t="shared" si="0"/>
        <v>352000</v>
      </c>
    </row>
    <row r="26" spans="1:11" ht="12.75" customHeight="1">
      <c r="A26" s="11"/>
      <c r="B26" s="19" t="s">
        <v>18</v>
      </c>
      <c r="C26" s="20"/>
      <c r="D26" s="20"/>
      <c r="E26" s="20"/>
      <c r="F26" s="21"/>
      <c r="G26" s="22">
        <f>SUM(G21:G25)</f>
        <v>814000</v>
      </c>
    </row>
    <row r="27" spans="1:11" ht="14.25" customHeight="1">
      <c r="A27" s="11"/>
      <c r="B27" s="12"/>
      <c r="C27" s="14"/>
      <c r="D27" s="14"/>
      <c r="E27" s="14"/>
      <c r="F27" s="23"/>
      <c r="G27" s="23"/>
    </row>
    <row r="28" spans="1:11" ht="12.75" customHeight="1">
      <c r="A28" s="11"/>
      <c r="B28" s="24" t="s">
        <v>19</v>
      </c>
      <c r="C28" s="25"/>
      <c r="D28" s="26"/>
      <c r="E28" s="26"/>
      <c r="F28" s="27"/>
      <c r="G28" s="27"/>
    </row>
    <row r="29" spans="1:11" ht="25.5" customHeight="1">
      <c r="A29" s="5"/>
      <c r="B29" s="28" t="s">
        <v>11</v>
      </c>
      <c r="C29" s="29" t="s">
        <v>12</v>
      </c>
      <c r="D29" s="29" t="s">
        <v>13</v>
      </c>
      <c r="E29" s="28" t="s">
        <v>14</v>
      </c>
      <c r="F29" s="29" t="s">
        <v>15</v>
      </c>
      <c r="G29" s="28" t="s">
        <v>16</v>
      </c>
    </row>
    <row r="30" spans="1:11" ht="12" customHeight="1">
      <c r="A30" s="2"/>
      <c r="B30" s="30"/>
      <c r="C30" s="31"/>
      <c r="D30" s="31"/>
      <c r="E30" s="31"/>
      <c r="F30" s="105"/>
      <c r="G30" s="105"/>
    </row>
    <row r="31" spans="1:11" ht="12" customHeight="1">
      <c r="A31" s="5"/>
      <c r="B31" s="32" t="s">
        <v>20</v>
      </c>
      <c r="C31" s="33"/>
      <c r="D31" s="33"/>
      <c r="E31" s="33"/>
      <c r="F31" s="34"/>
      <c r="G31" s="106">
        <f>SUM(G30)</f>
        <v>0</v>
      </c>
    </row>
    <row r="32" spans="1:11" ht="15.75" customHeight="1">
      <c r="A32" s="5"/>
      <c r="B32" s="35"/>
      <c r="C32" s="36"/>
      <c r="D32" s="36"/>
      <c r="E32" s="36"/>
      <c r="F32" s="37"/>
      <c r="G32" s="37"/>
      <c r="K32" s="104"/>
    </row>
    <row r="33" spans="1:11" ht="12.75" customHeight="1">
      <c r="A33" s="11"/>
      <c r="B33" s="24" t="s">
        <v>21</v>
      </c>
      <c r="C33" s="25"/>
      <c r="D33" s="26"/>
      <c r="E33" s="26"/>
      <c r="F33" s="27"/>
      <c r="G33" s="27"/>
      <c r="K33" s="104"/>
    </row>
    <row r="34" spans="1:11" ht="21" customHeight="1">
      <c r="A34" s="11"/>
      <c r="B34" s="38" t="s">
        <v>11</v>
      </c>
      <c r="C34" s="38" t="s">
        <v>12</v>
      </c>
      <c r="D34" s="38" t="s">
        <v>13</v>
      </c>
      <c r="E34" s="38" t="s">
        <v>14</v>
      </c>
      <c r="F34" s="39" t="s">
        <v>15</v>
      </c>
      <c r="G34" s="38" t="s">
        <v>16</v>
      </c>
    </row>
    <row r="35" spans="1:11" ht="12.75" customHeight="1">
      <c r="A35" s="11"/>
      <c r="B35" s="111" t="s">
        <v>86</v>
      </c>
      <c r="C35" s="112" t="s">
        <v>22</v>
      </c>
      <c r="D35" s="112">
        <v>2</v>
      </c>
      <c r="E35" s="112" t="s">
        <v>79</v>
      </c>
      <c r="F35" s="113">
        <v>137500</v>
      </c>
      <c r="G35" s="113">
        <f>+F35*D35</f>
        <v>275000</v>
      </c>
    </row>
    <row r="36" spans="1:11" ht="12.75" customHeight="1">
      <c r="A36" s="11"/>
      <c r="B36" s="111" t="s">
        <v>87</v>
      </c>
      <c r="C36" s="112" t="s">
        <v>22</v>
      </c>
      <c r="D36" s="112">
        <v>1</v>
      </c>
      <c r="E36" s="112" t="s">
        <v>88</v>
      </c>
      <c r="F36" s="113">
        <v>88000</v>
      </c>
      <c r="G36" s="113">
        <f t="shared" ref="G36:G37" si="1">+F36*D36</f>
        <v>88000</v>
      </c>
    </row>
    <row r="37" spans="1:11" ht="12.75" customHeight="1">
      <c r="A37" s="11"/>
      <c r="B37" s="111" t="s">
        <v>89</v>
      </c>
      <c r="C37" s="112" t="s">
        <v>22</v>
      </c>
      <c r="D37" s="112">
        <v>3</v>
      </c>
      <c r="E37" s="112" t="s">
        <v>74</v>
      </c>
      <c r="F37" s="113">
        <v>88000</v>
      </c>
      <c r="G37" s="113">
        <f t="shared" si="1"/>
        <v>264000</v>
      </c>
    </row>
    <row r="38" spans="1:11" ht="12" customHeight="1">
      <c r="A38" s="61"/>
      <c r="B38" s="114" t="s">
        <v>23</v>
      </c>
      <c r="C38" s="115"/>
      <c r="D38" s="115"/>
      <c r="E38" s="115"/>
      <c r="F38" s="116"/>
      <c r="G38" s="117">
        <f>SUM(G35:G37)</f>
        <v>627000</v>
      </c>
    </row>
    <row r="39" spans="1:11" ht="12" customHeight="1">
      <c r="A39" s="61"/>
      <c r="B39" s="35"/>
      <c r="C39" s="36"/>
      <c r="D39" s="36"/>
      <c r="E39" s="36"/>
      <c r="F39" s="37"/>
      <c r="G39" s="37"/>
    </row>
    <row r="40" spans="1:11" ht="12.75" customHeight="1">
      <c r="A40" s="61"/>
      <c r="B40" s="24" t="s">
        <v>24</v>
      </c>
      <c r="C40" s="25"/>
      <c r="D40" s="26"/>
      <c r="E40" s="26"/>
      <c r="F40" s="27"/>
      <c r="G40" s="27"/>
    </row>
    <row r="41" spans="1:11" ht="12" customHeight="1">
      <c r="A41" s="61"/>
      <c r="B41" s="39" t="s">
        <v>25</v>
      </c>
      <c r="C41" s="39" t="s">
        <v>26</v>
      </c>
      <c r="D41" s="39" t="s">
        <v>27</v>
      </c>
      <c r="E41" s="39" t="s">
        <v>14</v>
      </c>
      <c r="F41" s="39" t="s">
        <v>15</v>
      </c>
      <c r="G41" s="39" t="s">
        <v>16</v>
      </c>
    </row>
    <row r="42" spans="1:11" ht="12" customHeight="1">
      <c r="A42" s="61"/>
      <c r="B42" s="129" t="s">
        <v>28</v>
      </c>
      <c r="C42" s="120"/>
      <c r="D42" s="120"/>
      <c r="E42" s="120"/>
      <c r="F42" s="130"/>
      <c r="G42" s="130"/>
    </row>
    <row r="43" spans="1:11" ht="12" customHeight="1">
      <c r="A43" s="61"/>
      <c r="B43" s="111" t="s">
        <v>112</v>
      </c>
      <c r="C43" s="112" t="s">
        <v>29</v>
      </c>
      <c r="D43" s="112">
        <v>300</v>
      </c>
      <c r="E43" s="112" t="s">
        <v>120</v>
      </c>
      <c r="F43" s="113">
        <v>1309</v>
      </c>
      <c r="G43" s="113">
        <f t="shared" ref="G43:G45" si="2">+F43*D43</f>
        <v>392700</v>
      </c>
    </row>
    <row r="44" spans="1:11" ht="12" customHeight="1">
      <c r="A44" s="61"/>
      <c r="B44" s="111" t="s">
        <v>113</v>
      </c>
      <c r="C44" s="112" t="s">
        <v>29</v>
      </c>
      <c r="D44" s="112">
        <v>200</v>
      </c>
      <c r="E44" s="112" t="s">
        <v>119</v>
      </c>
      <c r="F44" s="113">
        <v>643</v>
      </c>
      <c r="G44" s="113">
        <f t="shared" si="2"/>
        <v>128600</v>
      </c>
    </row>
    <row r="45" spans="1:11" ht="12" customHeight="1">
      <c r="A45" s="61"/>
      <c r="B45" s="111" t="s">
        <v>114</v>
      </c>
      <c r="C45" s="112" t="s">
        <v>29</v>
      </c>
      <c r="D45" s="112">
        <v>100</v>
      </c>
      <c r="E45" s="112" t="s">
        <v>121</v>
      </c>
      <c r="F45" s="113">
        <v>1726</v>
      </c>
      <c r="G45" s="113">
        <f t="shared" si="2"/>
        <v>172600</v>
      </c>
    </row>
    <row r="46" spans="1:11" ht="12" customHeight="1">
      <c r="A46" s="61"/>
      <c r="B46" s="111" t="s">
        <v>115</v>
      </c>
      <c r="C46" s="112" t="s">
        <v>29</v>
      </c>
      <c r="D46" s="112">
        <v>80</v>
      </c>
      <c r="E46" s="112" t="s">
        <v>122</v>
      </c>
      <c r="F46" s="113">
        <v>900</v>
      </c>
      <c r="G46" s="113">
        <f>+F46*D46</f>
        <v>72000</v>
      </c>
    </row>
    <row r="47" spans="1:11" ht="12" customHeight="1">
      <c r="A47" s="61"/>
      <c r="B47" s="111" t="s">
        <v>91</v>
      </c>
      <c r="C47" s="112" t="s">
        <v>29</v>
      </c>
      <c r="D47" s="112">
        <v>300</v>
      </c>
      <c r="E47" s="112" t="s">
        <v>118</v>
      </c>
      <c r="F47" s="113">
        <v>1202</v>
      </c>
      <c r="G47" s="113">
        <f t="shared" ref="G47:G60" si="3">+F47*D47</f>
        <v>360600</v>
      </c>
    </row>
    <row r="48" spans="1:11" ht="12" customHeight="1">
      <c r="A48" s="61"/>
      <c r="B48" s="111" t="s">
        <v>116</v>
      </c>
      <c r="C48" s="112" t="s">
        <v>117</v>
      </c>
      <c r="D48" s="112">
        <v>40</v>
      </c>
      <c r="E48" s="112" t="s">
        <v>123</v>
      </c>
      <c r="F48" s="113">
        <v>3220</v>
      </c>
      <c r="G48" s="113">
        <f t="shared" si="3"/>
        <v>128800</v>
      </c>
    </row>
    <row r="49" spans="1:7" ht="12" customHeight="1">
      <c r="A49" s="61"/>
      <c r="B49" s="129" t="s">
        <v>62</v>
      </c>
      <c r="C49" s="120"/>
      <c r="D49" s="120"/>
      <c r="E49" s="120"/>
      <c r="F49" s="130"/>
      <c r="G49" s="128"/>
    </row>
    <row r="50" spans="1:7" ht="12.75" customHeight="1">
      <c r="A50" s="61"/>
      <c r="B50" s="111" t="s">
        <v>92</v>
      </c>
      <c r="C50" s="112" t="s">
        <v>29</v>
      </c>
      <c r="D50" s="112">
        <v>3</v>
      </c>
      <c r="E50" s="112" t="s">
        <v>90</v>
      </c>
      <c r="F50" s="113">
        <v>37130</v>
      </c>
      <c r="G50" s="113">
        <f>+F50*D50</f>
        <v>111390</v>
      </c>
    </row>
    <row r="51" spans="1:7" ht="12.75" customHeight="1">
      <c r="A51" s="61"/>
      <c r="B51" s="111" t="s">
        <v>63</v>
      </c>
      <c r="C51" s="112" t="s">
        <v>61</v>
      </c>
      <c r="D51" s="112">
        <v>6</v>
      </c>
      <c r="E51" s="112" t="s">
        <v>93</v>
      </c>
      <c r="F51" s="113">
        <v>14450</v>
      </c>
      <c r="G51" s="113">
        <f>+F51*D51</f>
        <v>86700</v>
      </c>
    </row>
    <row r="52" spans="1:7" ht="15" customHeight="1">
      <c r="A52" s="61"/>
      <c r="B52" s="129" t="s">
        <v>30</v>
      </c>
      <c r="C52" s="120"/>
      <c r="D52" s="120"/>
      <c r="E52" s="120"/>
      <c r="F52" s="130"/>
      <c r="G52" s="128"/>
    </row>
    <row r="53" spans="1:7" ht="12" customHeight="1">
      <c r="A53" s="61"/>
      <c r="B53" s="111" t="s">
        <v>94</v>
      </c>
      <c r="C53" s="112" t="s">
        <v>61</v>
      </c>
      <c r="D53" s="112">
        <v>3</v>
      </c>
      <c r="E53" s="112" t="s">
        <v>95</v>
      </c>
      <c r="F53" s="113">
        <v>22960</v>
      </c>
      <c r="G53" s="113">
        <f t="shared" si="3"/>
        <v>68880</v>
      </c>
    </row>
    <row r="54" spans="1:7" ht="12" customHeight="1">
      <c r="A54" s="61"/>
      <c r="B54" s="129" t="s">
        <v>31</v>
      </c>
      <c r="C54" s="120"/>
      <c r="D54" s="120"/>
      <c r="E54" s="120"/>
      <c r="F54" s="130"/>
      <c r="G54" s="128"/>
    </row>
    <row r="55" spans="1:7" ht="12" customHeight="1">
      <c r="A55" s="61"/>
      <c r="B55" s="111" t="s">
        <v>96</v>
      </c>
      <c r="C55" s="112" t="s">
        <v>61</v>
      </c>
      <c r="D55" s="112">
        <v>40</v>
      </c>
      <c r="E55" s="112" t="s">
        <v>97</v>
      </c>
      <c r="F55" s="113">
        <v>7720</v>
      </c>
      <c r="G55" s="113">
        <f t="shared" si="3"/>
        <v>308800</v>
      </c>
    </row>
    <row r="56" spans="1:7" ht="12" customHeight="1">
      <c r="A56" s="61"/>
      <c r="B56" s="111" t="s">
        <v>110</v>
      </c>
      <c r="C56" s="112" t="s">
        <v>61</v>
      </c>
      <c r="D56" s="112">
        <v>3</v>
      </c>
      <c r="E56" s="112" t="s">
        <v>98</v>
      </c>
      <c r="F56" s="113">
        <v>22140</v>
      </c>
      <c r="G56" s="113">
        <f t="shared" si="3"/>
        <v>66420</v>
      </c>
    </row>
    <row r="57" spans="1:7" ht="12" customHeight="1">
      <c r="A57" s="61"/>
      <c r="B57" s="111" t="s">
        <v>111</v>
      </c>
      <c r="C57" s="112" t="s">
        <v>29</v>
      </c>
      <c r="D57" s="112">
        <v>1.2</v>
      </c>
      <c r="E57" s="112" t="s">
        <v>99</v>
      </c>
      <c r="F57" s="113">
        <v>228800</v>
      </c>
      <c r="G57" s="113">
        <f t="shared" si="3"/>
        <v>274560</v>
      </c>
    </row>
    <row r="58" spans="1:7" ht="12" customHeight="1">
      <c r="A58" s="61"/>
      <c r="B58" s="111" t="s">
        <v>100</v>
      </c>
      <c r="C58" s="112" t="s">
        <v>61</v>
      </c>
      <c r="D58" s="112">
        <v>2</v>
      </c>
      <c r="E58" s="112" t="s">
        <v>101</v>
      </c>
      <c r="F58" s="113">
        <v>37840</v>
      </c>
      <c r="G58" s="113">
        <f t="shared" si="3"/>
        <v>75680</v>
      </c>
    </row>
    <row r="59" spans="1:7" ht="12" customHeight="1">
      <c r="A59" s="61"/>
      <c r="B59" s="129" t="s">
        <v>33</v>
      </c>
      <c r="C59" s="120"/>
      <c r="D59" s="120"/>
      <c r="E59" s="120"/>
      <c r="F59" s="130"/>
      <c r="G59" s="128"/>
    </row>
    <row r="60" spans="1:7" ht="12.75" customHeight="1">
      <c r="A60" s="61"/>
      <c r="B60" s="111" t="s">
        <v>102</v>
      </c>
      <c r="C60" s="112" t="s">
        <v>103</v>
      </c>
      <c r="D60" s="112">
        <v>1500</v>
      </c>
      <c r="E60" s="112" t="s">
        <v>74</v>
      </c>
      <c r="F60" s="113">
        <v>120</v>
      </c>
      <c r="G60" s="113">
        <f t="shared" si="3"/>
        <v>180000</v>
      </c>
    </row>
    <row r="61" spans="1:7" ht="11.25" customHeight="1">
      <c r="B61" s="40" t="s">
        <v>32</v>
      </c>
      <c r="C61" s="41"/>
      <c r="D61" s="41"/>
      <c r="E61" s="41"/>
      <c r="F61" s="42"/>
      <c r="G61" s="43">
        <f>SUM(G43:G60)</f>
        <v>2427730</v>
      </c>
    </row>
    <row r="62" spans="1:7" ht="11.25" customHeight="1">
      <c r="B62" s="35"/>
      <c r="C62" s="36"/>
      <c r="D62" s="36"/>
      <c r="E62" s="44"/>
      <c r="F62" s="37"/>
      <c r="G62" s="37"/>
    </row>
    <row r="63" spans="1:7" ht="11.25" customHeight="1">
      <c r="B63" s="24" t="s">
        <v>33</v>
      </c>
      <c r="C63" s="25"/>
      <c r="D63" s="26"/>
      <c r="E63" s="26"/>
      <c r="F63" s="27"/>
      <c r="G63" s="27"/>
    </row>
    <row r="64" spans="1:7" ht="11.25" customHeight="1">
      <c r="B64" s="38" t="s">
        <v>34</v>
      </c>
      <c r="C64" s="39" t="s">
        <v>26</v>
      </c>
      <c r="D64" s="39" t="s">
        <v>27</v>
      </c>
      <c r="E64" s="38" t="s">
        <v>14</v>
      </c>
      <c r="F64" s="39" t="s">
        <v>15</v>
      </c>
      <c r="G64" s="38" t="s">
        <v>16</v>
      </c>
    </row>
    <row r="65" spans="2:7" ht="11.25" customHeight="1">
      <c r="B65" s="131" t="s">
        <v>104</v>
      </c>
      <c r="C65" s="132" t="s">
        <v>105</v>
      </c>
      <c r="D65" s="133">
        <v>3500</v>
      </c>
      <c r="E65" s="132" t="s">
        <v>106</v>
      </c>
      <c r="F65" s="134">
        <v>116</v>
      </c>
      <c r="G65" s="134">
        <f t="shared" ref="G65" si="4">+F65*D65</f>
        <v>406000</v>
      </c>
    </row>
    <row r="66" spans="2:7" ht="11.25" customHeight="1">
      <c r="B66" s="45" t="s">
        <v>35</v>
      </c>
      <c r="C66" s="46"/>
      <c r="D66" s="46"/>
      <c r="E66" s="46"/>
      <c r="F66" s="47"/>
      <c r="G66" s="48">
        <f>SUM(G65:G65)</f>
        <v>406000</v>
      </c>
    </row>
    <row r="67" spans="2:7" ht="11.25" customHeight="1">
      <c r="B67" s="64"/>
      <c r="C67" s="64"/>
      <c r="D67" s="64"/>
      <c r="E67" s="64"/>
      <c r="F67" s="65"/>
      <c r="G67" s="65"/>
    </row>
    <row r="68" spans="2:7" ht="11.25" customHeight="1">
      <c r="B68" s="66" t="s">
        <v>36</v>
      </c>
      <c r="C68" s="67"/>
      <c r="D68" s="67"/>
      <c r="E68" s="67"/>
      <c r="F68" s="67"/>
      <c r="G68" s="68">
        <f>G26+G31+G38+G61+G66</f>
        <v>4274730</v>
      </c>
    </row>
    <row r="69" spans="2:7" ht="11.25" customHeight="1">
      <c r="B69" s="69" t="s">
        <v>37</v>
      </c>
      <c r="C69" s="50"/>
      <c r="D69" s="50"/>
      <c r="E69" s="50"/>
      <c r="F69" s="50"/>
      <c r="G69" s="70">
        <f>G68*0.05</f>
        <v>213736.5</v>
      </c>
    </row>
    <row r="70" spans="2:7" ht="11.25" customHeight="1">
      <c r="B70" s="71" t="s">
        <v>38</v>
      </c>
      <c r="C70" s="49"/>
      <c r="D70" s="49"/>
      <c r="E70" s="49"/>
      <c r="F70" s="49"/>
      <c r="G70" s="72">
        <f>G69+G68</f>
        <v>4488466.5</v>
      </c>
    </row>
    <row r="71" spans="2:7" ht="11.25" customHeight="1">
      <c r="B71" s="69" t="s">
        <v>39</v>
      </c>
      <c r="C71" s="50"/>
      <c r="D71" s="50"/>
      <c r="E71" s="50"/>
      <c r="F71" s="50"/>
      <c r="G71" s="70">
        <f>G12</f>
        <v>8580000</v>
      </c>
    </row>
    <row r="72" spans="2:7" ht="11.25" customHeight="1">
      <c r="B72" s="73" t="s">
        <v>40</v>
      </c>
      <c r="C72" s="74"/>
      <c r="D72" s="74"/>
      <c r="E72" s="74"/>
      <c r="F72" s="74"/>
      <c r="G72" s="75">
        <f>G71-G70</f>
        <v>4091533.5</v>
      </c>
    </row>
    <row r="73" spans="2:7" ht="11.25" customHeight="1">
      <c r="B73" s="62" t="s">
        <v>41</v>
      </c>
      <c r="C73" s="63"/>
      <c r="D73" s="63"/>
      <c r="E73" s="63"/>
      <c r="F73" s="63"/>
      <c r="G73" s="58"/>
    </row>
    <row r="74" spans="2:7" ht="11.25" customHeight="1" thickBot="1">
      <c r="B74" s="76"/>
      <c r="C74" s="63"/>
      <c r="D74" s="63"/>
      <c r="E74" s="63"/>
      <c r="F74" s="63"/>
      <c r="G74" s="58"/>
    </row>
    <row r="75" spans="2:7" ht="11.25" customHeight="1">
      <c r="B75" s="88" t="s">
        <v>42</v>
      </c>
      <c r="C75" s="89"/>
      <c r="D75" s="89"/>
      <c r="E75" s="89"/>
      <c r="F75" s="90"/>
      <c r="G75" s="58"/>
    </row>
    <row r="76" spans="2:7" ht="11.25" customHeight="1">
      <c r="B76" s="91" t="s">
        <v>43</v>
      </c>
      <c r="C76" s="60"/>
      <c r="D76" s="60"/>
      <c r="E76" s="60"/>
      <c r="F76" s="92"/>
      <c r="G76" s="58"/>
    </row>
    <row r="77" spans="2:7" ht="11.25" customHeight="1">
      <c r="B77" s="91" t="s">
        <v>66</v>
      </c>
      <c r="C77" s="60"/>
      <c r="D77" s="60"/>
      <c r="E77" s="60"/>
      <c r="F77" s="92"/>
      <c r="G77" s="58"/>
    </row>
    <row r="78" spans="2:7" ht="11.25" customHeight="1">
      <c r="B78" s="91" t="s">
        <v>67</v>
      </c>
      <c r="C78" s="60"/>
      <c r="D78" s="60"/>
      <c r="E78" s="60"/>
      <c r="F78" s="92"/>
      <c r="G78" s="58"/>
    </row>
    <row r="79" spans="2:7" ht="11.25" customHeight="1">
      <c r="B79" s="91" t="s">
        <v>44</v>
      </c>
      <c r="C79" s="60"/>
      <c r="D79" s="60"/>
      <c r="E79" s="60"/>
      <c r="F79" s="92"/>
      <c r="G79" s="58"/>
    </row>
    <row r="80" spans="2:7" ht="11.25" customHeight="1">
      <c r="B80" s="91" t="s">
        <v>45</v>
      </c>
      <c r="C80" s="60"/>
      <c r="D80" s="60"/>
      <c r="E80" s="60"/>
      <c r="F80" s="92"/>
      <c r="G80" s="58"/>
    </row>
    <row r="81" spans="2:7" ht="11.25" customHeight="1">
      <c r="B81" s="91" t="s">
        <v>46</v>
      </c>
      <c r="C81" s="60"/>
      <c r="D81" s="60"/>
      <c r="E81" s="60"/>
      <c r="F81" s="92"/>
      <c r="G81" s="58"/>
    </row>
    <row r="82" spans="2:7" ht="11.25" customHeight="1" thickBot="1">
      <c r="B82" s="93" t="s">
        <v>108</v>
      </c>
      <c r="C82" s="94"/>
      <c r="D82" s="94"/>
      <c r="E82" s="94"/>
      <c r="F82" s="95"/>
      <c r="G82" s="58"/>
    </row>
    <row r="83" spans="2:7" ht="11.25" customHeight="1">
      <c r="B83" s="86"/>
      <c r="C83" s="60"/>
      <c r="D83" s="60"/>
      <c r="E83" s="60"/>
      <c r="F83" s="60"/>
      <c r="G83" s="58"/>
    </row>
    <row r="84" spans="2:7" ht="11.25" customHeight="1" thickBot="1">
      <c r="B84" s="135" t="s">
        <v>47</v>
      </c>
      <c r="C84" s="136"/>
      <c r="D84" s="85"/>
      <c r="E84" s="51"/>
      <c r="F84" s="51"/>
      <c r="G84" s="58"/>
    </row>
    <row r="85" spans="2:7" ht="11.25" customHeight="1">
      <c r="B85" s="78" t="s">
        <v>34</v>
      </c>
      <c r="C85" s="52" t="s">
        <v>48</v>
      </c>
      <c r="D85" s="79" t="s">
        <v>49</v>
      </c>
      <c r="E85" s="51"/>
      <c r="F85" s="51"/>
      <c r="G85" s="58"/>
    </row>
    <row r="86" spans="2:7" ht="11.25" customHeight="1">
      <c r="B86" s="80" t="s">
        <v>50</v>
      </c>
      <c r="C86" s="53">
        <f>+G26</f>
        <v>814000</v>
      </c>
      <c r="D86" s="81">
        <f>(C86/C92)</f>
        <v>0.18135369841793406</v>
      </c>
      <c r="E86" s="51"/>
      <c r="F86" s="51"/>
      <c r="G86" s="58"/>
    </row>
    <row r="87" spans="2:7" ht="11.25" customHeight="1">
      <c r="B87" s="80" t="s">
        <v>51</v>
      </c>
      <c r="C87" s="54">
        <v>0</v>
      </c>
      <c r="D87" s="81">
        <v>0</v>
      </c>
      <c r="E87" s="51"/>
      <c r="F87" s="51"/>
      <c r="G87" s="58"/>
    </row>
    <row r="88" spans="2:7" ht="11.25" customHeight="1">
      <c r="B88" s="80" t="s">
        <v>52</v>
      </c>
      <c r="C88" s="53">
        <f>+G38</f>
        <v>627000</v>
      </c>
      <c r="D88" s="81">
        <f>(C88/C92)</f>
        <v>0.13969136229489515</v>
      </c>
      <c r="E88" s="51"/>
      <c r="F88" s="51"/>
      <c r="G88" s="58"/>
    </row>
    <row r="89" spans="2:7" ht="11.25" customHeight="1">
      <c r="B89" s="80" t="s">
        <v>25</v>
      </c>
      <c r="C89" s="53">
        <f>+G61</f>
        <v>2427730</v>
      </c>
      <c r="D89" s="81">
        <f>(C89/C92)</f>
        <v>0.54088183570045578</v>
      </c>
      <c r="E89" s="51"/>
      <c r="F89" s="51"/>
      <c r="G89" s="58"/>
    </row>
    <row r="90" spans="2:7" ht="11.25" customHeight="1">
      <c r="B90" s="80" t="s">
        <v>53</v>
      </c>
      <c r="C90" s="55">
        <f>+G66</f>
        <v>406000</v>
      </c>
      <c r="D90" s="81">
        <f>(C90/C92)</f>
        <v>9.0454055967667354E-2</v>
      </c>
      <c r="E90" s="57"/>
      <c r="F90" s="57"/>
      <c r="G90" s="58"/>
    </row>
    <row r="91" spans="2:7" ht="11.25" customHeight="1">
      <c r="B91" s="80" t="s">
        <v>54</v>
      </c>
      <c r="C91" s="55">
        <f>+G69</f>
        <v>213736.5</v>
      </c>
      <c r="D91" s="81">
        <f>(C91/C92)</f>
        <v>4.7619047619047616E-2</v>
      </c>
      <c r="E91" s="57"/>
      <c r="F91" s="57"/>
      <c r="G91" s="58"/>
    </row>
    <row r="92" spans="2:7" ht="11.25" customHeight="1" thickBot="1">
      <c r="B92" s="82" t="s">
        <v>55</v>
      </c>
      <c r="C92" s="83">
        <f>SUM(C86:C91)</f>
        <v>4488466.5</v>
      </c>
      <c r="D92" s="84">
        <f>SUM(D86:D91)</f>
        <v>1</v>
      </c>
      <c r="E92" s="57"/>
      <c r="F92" s="57"/>
      <c r="G92" s="58"/>
    </row>
    <row r="93" spans="2:7" ht="11.25" customHeight="1">
      <c r="B93" s="76"/>
      <c r="C93" s="63"/>
      <c r="D93" s="63"/>
      <c r="E93" s="63"/>
      <c r="F93" s="63"/>
      <c r="G93" s="58"/>
    </row>
    <row r="94" spans="2:7" ht="11.25" customHeight="1">
      <c r="B94" s="77"/>
      <c r="C94" s="63"/>
      <c r="D94" s="63"/>
      <c r="E94" s="63"/>
      <c r="F94" s="63"/>
      <c r="G94" s="58"/>
    </row>
    <row r="95" spans="2:7" ht="11.25" customHeight="1" thickBot="1">
      <c r="B95" s="97"/>
      <c r="C95" s="98" t="s">
        <v>56</v>
      </c>
      <c r="D95" s="99"/>
      <c r="E95" s="100"/>
      <c r="F95" s="56"/>
      <c r="G95" s="58"/>
    </row>
    <row r="96" spans="2:7" ht="11.25" customHeight="1">
      <c r="B96" s="101" t="s">
        <v>69</v>
      </c>
      <c r="C96" s="102">
        <v>21000</v>
      </c>
      <c r="D96" s="102">
        <v>22000</v>
      </c>
      <c r="E96" s="103">
        <v>23000</v>
      </c>
      <c r="F96" s="96"/>
      <c r="G96" s="59"/>
    </row>
    <row r="97" spans="2:7" ht="11.25" customHeight="1" thickBot="1">
      <c r="B97" s="82" t="s">
        <v>70</v>
      </c>
      <c r="C97" s="118">
        <f>(G70/C96)</f>
        <v>213.73650000000001</v>
      </c>
      <c r="D97" s="118">
        <f>(G70/D96)</f>
        <v>204.02120454545454</v>
      </c>
      <c r="E97" s="119">
        <f>(G70/E96)</f>
        <v>195.15071739130434</v>
      </c>
      <c r="F97" s="96"/>
      <c r="G97" s="59"/>
    </row>
    <row r="98" spans="2:7" ht="11.25" customHeight="1">
      <c r="B98" s="87" t="s">
        <v>107</v>
      </c>
      <c r="C98" s="60"/>
      <c r="D98" s="60"/>
      <c r="E98" s="60"/>
      <c r="F98" s="60"/>
      <c r="G98" s="60"/>
    </row>
  </sheetData>
  <mergeCells count="9">
    <mergeCell ref="B84:C84"/>
    <mergeCell ref="E13:F13"/>
    <mergeCell ref="E11:F11"/>
    <mergeCell ref="E10:F10"/>
    <mergeCell ref="E9:F9"/>
    <mergeCell ref="E14:F14"/>
    <mergeCell ref="E15:F15"/>
    <mergeCell ref="B17:G17"/>
    <mergeCell ref="E12:F12"/>
  </mergeCells>
  <pageMargins left="0.74803149606299213" right="0.74803149606299213" top="0.98425196850393704" bottom="0.98425196850393704" header="0" footer="0"/>
  <pageSetup paperSize="14" scale="95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Limon</vt:lpstr>
      <vt:lpstr>Limon!Área_de_impresión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Perez Reyes Nora del Carmen</cp:lastModifiedBy>
  <cp:lastPrinted>2022-06-16T22:26:20Z</cp:lastPrinted>
  <dcterms:created xsi:type="dcterms:W3CDTF">2020-11-27T12:49:26Z</dcterms:created>
  <dcterms:modified xsi:type="dcterms:W3CDTF">2022-06-22T15:09:05Z</dcterms:modified>
</cp:coreProperties>
</file>