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FICHAS TECNICAS ACTUALIZADAS JUNIO 2022\GALVARINO\"/>
    </mc:Choice>
  </mc:AlternateContent>
  <bookViews>
    <workbookView xWindow="0" yWindow="0" windowWidth="19200" windowHeight="6720"/>
  </bookViews>
  <sheets>
    <sheet name="MAIZ DUL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56" i="1" s="1"/>
  <c r="G30" i="1"/>
  <c r="G31" i="1"/>
  <c r="G32" i="1"/>
  <c r="G33" i="1"/>
  <c r="G29" i="1"/>
  <c r="G47" i="1"/>
  <c r="G45" i="1"/>
  <c r="G44" i="1"/>
  <c r="G42" i="1"/>
  <c r="G41" i="1"/>
  <c r="G40" i="1"/>
  <c r="G38" i="1"/>
  <c r="G22" i="1"/>
  <c r="G21" i="1"/>
  <c r="G20" i="1"/>
  <c r="G23" i="1" s="1"/>
  <c r="G52" i="1"/>
  <c r="D80" i="1"/>
  <c r="C74" i="1"/>
  <c r="C71" i="1"/>
  <c r="G48" i="1" l="1"/>
  <c r="C73" i="1" s="1"/>
  <c r="G34" i="1"/>
  <c r="C72" i="1" s="1"/>
  <c r="C70" i="1"/>
  <c r="G53" i="1" l="1"/>
  <c r="G54" i="1" s="1"/>
  <c r="C75" i="1" s="1"/>
  <c r="C76" i="1" s="1"/>
  <c r="D70" i="1" s="1"/>
  <c r="G55" i="1" l="1"/>
  <c r="C81" i="1" s="1"/>
  <c r="D74" i="1"/>
  <c r="D73" i="1"/>
  <c r="D72" i="1"/>
  <c r="D75" i="1"/>
  <c r="G57" i="1" l="1"/>
  <c r="D81" i="1"/>
  <c r="E81" i="1"/>
  <c r="D76" i="1"/>
</calcChain>
</file>

<file path=xl/sharedStrings.xml><?xml version="1.0" encoding="utf-8"?>
<sst xmlns="http://schemas.openxmlformats.org/spreadsheetml/2006/main" count="143" uniqueCount="101">
  <si>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</si>
  <si>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</si>
  <si>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</si>
  <si>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</si>
  <si>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</si>
  <si>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</si>
  <si>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</si>
  <si>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</si>
  <si>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</si>
  <si>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</si>
  <si>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</si>
  <si>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</si>
  <si>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</si>
  <si>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</si>
  <si>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</si>
  <si>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</si>
  <si>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</si>
  <si>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</si>
  <si>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</si>
  <si>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</si>
  <si>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</si>
  <si>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</si>
  <si>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</si>
  <si>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</si>
  <si>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</si>
  <si>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</si>
  <si>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</si>
  <si>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</si>
  <si>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</si>
  <si>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</si>
  <si>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</si>
  <si>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</si>
  <si>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</si>
  <si>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</si>
  <si>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</si>
  <si>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</si>
  <si>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</si>
  <si>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</si>
  <si>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</si>
  <si>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</si>
  <si>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</si>
  <si>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</si>
  <si>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</si>
  <si>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</si>
  <si>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</si>
  <si>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</si>
  <si>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</si>
  <si>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</si>
  <si>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</si>
  <si>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</si>
  <si>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</si>
  <si>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</si>
  <si>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</si>
  <si>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</si>
  <si>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</si>
  <si>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MEDIO</t>
  </si>
  <si>
    <t xml:space="preserve"> </t>
  </si>
  <si>
    <t>Urea</t>
  </si>
  <si>
    <t>INSECTICIDA</t>
  </si>
  <si>
    <t>Aradura</t>
  </si>
  <si>
    <t>Rastraje</t>
  </si>
  <si>
    <t>Lt</t>
  </si>
  <si>
    <t>RENDIMIENTO (Unidades/ha)</t>
  </si>
  <si>
    <t>Costo unitario ($/ Unidades) (*)</t>
  </si>
  <si>
    <t>ESCENARIOS COSTO UNITARIO  ($/unidades)</t>
  </si>
  <si>
    <t>Cosecha</t>
  </si>
  <si>
    <t>FERTILIZANTES</t>
  </si>
  <si>
    <t>HERBICIDA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</si>
  <si>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</si>
  <si>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</si>
  <si>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 xml:space="preserve">MAIZ DULCE </t>
  </si>
  <si>
    <t>PAMELA</t>
  </si>
  <si>
    <t>ARAUCANIA</t>
  </si>
  <si>
    <t>GALVARINO</t>
  </si>
  <si>
    <t>TODAS</t>
  </si>
  <si>
    <t xml:space="preserve">Mercado Local </t>
  </si>
  <si>
    <t>FEBRERO-MARZO</t>
  </si>
  <si>
    <t>HELADA</t>
  </si>
  <si>
    <t>Riegos</t>
  </si>
  <si>
    <t>Octubre-Novimbre</t>
  </si>
  <si>
    <t>Labores culturales</t>
  </si>
  <si>
    <t>Enero-Marzo</t>
  </si>
  <si>
    <t>Septiembre</t>
  </si>
  <si>
    <t>Octubre</t>
  </si>
  <si>
    <t>Vibrocultivador</t>
  </si>
  <si>
    <t>Sembradora</t>
  </si>
  <si>
    <t>Aplicación agroquímicos</t>
  </si>
  <si>
    <t>Octubre-Noviembre</t>
  </si>
  <si>
    <t xml:space="preserve">SEMILLA </t>
  </si>
  <si>
    <t>Semilla(45.000granos)</t>
  </si>
  <si>
    <t>Bolsa</t>
  </si>
  <si>
    <t>Cal</t>
  </si>
  <si>
    <t xml:space="preserve">Kg </t>
  </si>
  <si>
    <t>Mezcla Fertilizante (11-30-11)</t>
  </si>
  <si>
    <t>ATRAZINA</t>
  </si>
  <si>
    <t>GUARDIAN</t>
  </si>
  <si>
    <t>TROYA</t>
  </si>
  <si>
    <t>Analisis de suelo</t>
  </si>
  <si>
    <t>JM</t>
  </si>
  <si>
    <t>PRECIO ESPERADO ($/unidad)</t>
  </si>
  <si>
    <t>Rendimiento  (Unidades/há)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</si>
</sst>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dd/mm/yyyy;@"/>
  </numFmts>
  <fonts count="15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3" fillId="0" borderId="13"/>
  </cellStyleXfs>
  <cellXfs count="157">
    <xf numFmtId="0" fontId="0" fillId="0" borderId="0" xfId="0" applyFont="1" applyAlignment="1"/>
    <xf numFmtId="49" fontId="1" fillId="2" borderId="5" xfId="0" applyNumberFormat="1" applyFont="1" applyFill="1" applyBorder="1" applyAlignment="1">
      <alignment horizontal="center" wrapText="1"/>
    </xf>
    <xf numFmtId="49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right" vertical="center" wrapText="1"/>
    </xf>
    <xf numFmtId="3" fontId="2" fillId="3" borderId="1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wrapText="1"/>
    </xf>
    <xf numFmtId="0" fontId="2" fillId="2" borderId="13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1" fillId="0" borderId="0" xfId="0" applyNumberFormat="1" applyFont="1" applyAlignment="1"/>
    <xf numFmtId="0" fontId="1" fillId="0" borderId="0" xfId="0" applyFont="1" applyAlignment="1"/>
    <xf numFmtId="0" fontId="1" fillId="2" borderId="3" xfId="0" applyFont="1" applyFill="1" applyBorder="1" applyAlignment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14" fontId="1" fillId="2" borderId="7" xfId="0" applyNumberFormat="1" applyFont="1" applyFill="1" applyBorder="1" applyAlignment="1"/>
    <xf numFmtId="0" fontId="1" fillId="2" borderId="7" xfId="0" applyFont="1" applyFill="1" applyBorder="1" applyAlignment="1"/>
    <xf numFmtId="0" fontId="1" fillId="2" borderId="7" xfId="0" applyFont="1" applyFill="1" applyBorder="1" applyAlignment="1">
      <alignment horizontal="right" wrapText="1"/>
    </xf>
    <xf numFmtId="0" fontId="1" fillId="2" borderId="8" xfId="0" applyFont="1" applyFill="1" applyBorder="1" applyAlignment="1"/>
    <xf numFmtId="49" fontId="9" fillId="5" borderId="9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9" fontId="9" fillId="3" borderId="11" xfId="0" applyNumberFormat="1" applyFont="1" applyFill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37" xfId="0" applyNumberFormat="1" applyFont="1" applyFill="1" applyBorder="1" applyAlignment="1">
      <alignment horizontal="center" vertical="center" wrapText="1"/>
    </xf>
    <xf numFmtId="49" fontId="9" fillId="3" borderId="37" xfId="0" applyNumberFormat="1" applyFont="1" applyFill="1" applyBorder="1" applyAlignment="1">
      <alignment horizontal="right" vertical="center" wrapText="1"/>
    </xf>
    <xf numFmtId="0" fontId="1" fillId="0" borderId="13" xfId="0" applyNumberFormat="1" applyFont="1" applyBorder="1" applyAlignment="1"/>
    <xf numFmtId="0" fontId="1" fillId="2" borderId="15" xfId="0" applyFont="1" applyFill="1" applyBorder="1" applyAlignment="1"/>
    <xf numFmtId="49" fontId="2" fillId="3" borderId="36" xfId="0" applyNumberFormat="1" applyFont="1" applyFill="1" applyBorder="1" applyAlignment="1">
      <alignment vertical="center"/>
    </xf>
    <xf numFmtId="0" fontId="2" fillId="3" borderId="36" xfId="0" applyFont="1" applyFill="1" applyBorder="1" applyAlignment="1">
      <alignment horizontal="center" vertical="center"/>
    </xf>
    <xf numFmtId="49" fontId="9" fillId="3" borderId="37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/>
    <xf numFmtId="49" fontId="1" fillId="2" borderId="13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4" fontId="9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49" fontId="4" fillId="2" borderId="26" xfId="0" applyNumberFormat="1" applyFont="1" applyFill="1" applyBorder="1" applyAlignment="1">
      <alignment vertical="center"/>
    </xf>
    <xf numFmtId="0" fontId="1" fillId="2" borderId="27" xfId="0" applyFont="1" applyFill="1" applyBorder="1" applyAlignment="1"/>
    <xf numFmtId="0" fontId="1" fillId="2" borderId="28" xfId="0" applyFont="1" applyFill="1" applyBorder="1" applyAlignment="1"/>
    <xf numFmtId="49" fontId="1" fillId="2" borderId="29" xfId="0" applyNumberFormat="1" applyFont="1" applyFill="1" applyBorder="1" applyAlignment="1">
      <alignment vertical="center"/>
    </xf>
    <xf numFmtId="0" fontId="1" fillId="2" borderId="13" xfId="0" applyFont="1" applyFill="1" applyBorder="1" applyAlignment="1"/>
    <xf numFmtId="0" fontId="1" fillId="2" borderId="30" xfId="0" applyFont="1" applyFill="1" applyBorder="1" applyAlignment="1"/>
    <xf numFmtId="49" fontId="1" fillId="2" borderId="31" xfId="0" applyNumberFormat="1" applyFont="1" applyFill="1" applyBorder="1" applyAlignment="1">
      <alignment vertical="center"/>
    </xf>
    <xf numFmtId="0" fontId="1" fillId="2" borderId="32" xfId="0" applyFont="1" applyFill="1" applyBorder="1" applyAlignment="1"/>
    <xf numFmtId="0" fontId="1" fillId="2" borderId="33" xfId="0" applyFont="1" applyFill="1" applyBorder="1" applyAlignment="1"/>
    <xf numFmtId="0" fontId="1" fillId="8" borderId="25" xfId="0" applyFont="1" applyFill="1" applyBorder="1" applyAlignment="1"/>
    <xf numFmtId="0" fontId="1" fillId="6" borderId="13" xfId="0" applyFont="1" applyFill="1" applyBorder="1" applyAlignment="1"/>
    <xf numFmtId="49" fontId="4" fillId="7" borderId="16" xfId="0" applyNumberFormat="1" applyFont="1" applyFill="1" applyBorder="1" applyAlignment="1">
      <alignment vertical="center"/>
    </xf>
    <xf numFmtId="49" fontId="4" fillId="7" borderId="14" xfId="0" applyNumberFormat="1" applyFont="1" applyFill="1" applyBorder="1" applyAlignment="1">
      <alignment horizontal="center" vertical="center"/>
    </xf>
    <xf numFmtId="49" fontId="1" fillId="7" borderId="17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9" fontId="1" fillId="2" borderId="19" xfId="0" applyNumberFormat="1" applyFont="1" applyFill="1" applyBorder="1" applyAlignment="1"/>
    <xf numFmtId="165" fontId="4" fillId="2" borderId="5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vertical="center"/>
    </xf>
    <xf numFmtId="49" fontId="4" fillId="7" borderId="20" xfId="0" applyNumberFormat="1" applyFont="1" applyFill="1" applyBorder="1" applyAlignment="1">
      <alignment vertical="center"/>
    </xf>
    <xf numFmtId="165" fontId="4" fillId="7" borderId="21" xfId="0" applyNumberFormat="1" applyFont="1" applyFill="1" applyBorder="1" applyAlignment="1">
      <alignment vertical="center"/>
    </xf>
    <xf numFmtId="9" fontId="4" fillId="7" borderId="22" xfId="0" applyNumberFormat="1" applyFont="1" applyFill="1" applyBorder="1" applyAlignment="1">
      <alignment vertical="center"/>
    </xf>
    <xf numFmtId="49" fontId="4" fillId="7" borderId="34" xfId="0" applyNumberFormat="1" applyFont="1" applyFill="1" applyBorder="1" applyAlignment="1">
      <alignment vertical="center"/>
    </xf>
    <xf numFmtId="3" fontId="4" fillId="7" borderId="35" xfId="0" applyNumberFormat="1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horizontal="right" vertical="center"/>
    </xf>
    <xf numFmtId="165" fontId="4" fillId="7" borderId="22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7" fillId="9" borderId="41" xfId="0" applyFont="1" applyFill="1" applyBorder="1" applyAlignment="1">
      <alignment horizontal="left"/>
    </xf>
    <xf numFmtId="0" fontId="13" fillId="9" borderId="41" xfId="0" applyFont="1" applyFill="1" applyBorder="1" applyAlignment="1">
      <alignment horizontal="center"/>
    </xf>
    <xf numFmtId="0" fontId="7" fillId="9" borderId="41" xfId="1" applyFont="1" applyFill="1" applyBorder="1" applyAlignment="1" applyProtection="1"/>
    <xf numFmtId="0" fontId="7" fillId="9" borderId="41" xfId="1" applyFont="1" applyFill="1" applyBorder="1" applyAlignment="1" applyProtection="1">
      <alignment horizontal="center"/>
    </xf>
    <xf numFmtId="0" fontId="13" fillId="0" borderId="36" xfId="0" applyFont="1" applyBorder="1" applyAlignment="1">
      <alignment horizontal="center" vertical="center"/>
    </xf>
    <xf numFmtId="0" fontId="7" fillId="0" borderId="36" xfId="1" applyFont="1" applyBorder="1" applyAlignment="1" applyProtection="1">
      <alignment horizontal="center" vertical="center"/>
    </xf>
    <xf numFmtId="0" fontId="13" fillId="9" borderId="36" xfId="0" applyFont="1" applyFill="1" applyBorder="1" applyAlignment="1">
      <alignment horizontal="center" vertical="center" wrapText="1"/>
    </xf>
    <xf numFmtId="3" fontId="13" fillId="9" borderId="36" xfId="0" applyNumberFormat="1" applyFont="1" applyFill="1" applyBorder="1" applyAlignment="1">
      <alignment horizontal="center" vertical="center" wrapText="1"/>
    </xf>
    <xf numFmtId="0" fontId="7" fillId="9" borderId="36" xfId="1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9" borderId="36" xfId="0" applyFont="1" applyFill="1" applyBorder="1" applyAlignment="1">
      <alignment horizontal="left" vertical="center" wrapText="1"/>
    </xf>
    <xf numFmtId="0" fontId="7" fillId="0" borderId="36" xfId="1" applyFont="1" applyBorder="1" applyAlignment="1" applyProtection="1">
      <alignment horizontal="left" vertical="center"/>
    </xf>
    <xf numFmtId="0" fontId="6" fillId="9" borderId="36" xfId="1" applyFont="1" applyFill="1" applyBorder="1" applyAlignment="1" applyProtection="1">
      <alignment horizontal="left" vertical="center"/>
    </xf>
    <xf numFmtId="0" fontId="7" fillId="9" borderId="36" xfId="1" applyFont="1" applyFill="1" applyBorder="1" applyAlignment="1" applyProtection="1">
      <alignment horizontal="left" vertical="center"/>
    </xf>
    <xf numFmtId="0" fontId="13" fillId="0" borderId="36" xfId="0" applyFont="1" applyBorder="1" applyAlignment="1">
      <alignment horizontal="left" vertical="center"/>
    </xf>
    <xf numFmtId="3" fontId="1" fillId="2" borderId="5" xfId="0" applyNumberFormat="1" applyFont="1" applyFill="1" applyBorder="1" applyAlignment="1">
      <alignment horizontal="right" vertical="center"/>
    </xf>
    <xf numFmtId="167" fontId="1" fillId="2" borderId="5" xfId="0" applyNumberFormat="1" applyFont="1" applyFill="1" applyBorder="1" applyAlignment="1">
      <alignment horizontal="right" vertical="center"/>
    </xf>
    <xf numFmtId="166" fontId="1" fillId="2" borderId="5" xfId="0" applyNumberFormat="1" applyFont="1" applyFill="1" applyBorder="1" applyAlignment="1">
      <alignment horizontal="right" vertical="center"/>
    </xf>
    <xf numFmtId="166" fontId="1" fillId="2" borderId="5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49" fontId="2" fillId="3" borderId="5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49" fontId="10" fillId="3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49" fontId="12" fillId="8" borderId="38" xfId="0" applyNumberFormat="1" applyFont="1" applyFill="1" applyBorder="1" applyAlignment="1">
      <alignment horizontal="center" vertical="center"/>
    </xf>
    <xf numFmtId="49" fontId="12" fillId="8" borderId="39" xfId="0" applyNumberFormat="1" applyFont="1" applyFill="1" applyBorder="1" applyAlignment="1">
      <alignment horizontal="center" vertical="center"/>
    </xf>
    <xf numFmtId="49" fontId="12" fillId="8" borderId="40" xfId="0" applyNumberFormat="1" applyFont="1" applyFill="1" applyBorder="1" applyAlignment="1">
      <alignment horizontal="center" vertical="center"/>
    </xf>
    <xf numFmtId="49" fontId="12" fillId="8" borderId="23" xfId="0" applyNumberFormat="1" applyFont="1" applyFill="1" applyBorder="1" applyAlignment="1">
      <alignment vertical="center"/>
    </xf>
    <xf numFmtId="0" fontId="4" fillId="8" borderId="24" xfId="0" applyFont="1" applyFill="1" applyBorder="1" applyAlignment="1">
      <alignment vertical="center"/>
    </xf>
    <xf numFmtId="49" fontId="1" fillId="2" borderId="42" xfId="0" applyNumberFormat="1" applyFont="1" applyFill="1" applyBorder="1" applyAlignment="1">
      <alignment horizontal="right" vertical="center"/>
    </xf>
    <xf numFmtId="49" fontId="1" fillId="2" borderId="42" xfId="0" applyNumberFormat="1" applyFont="1" applyFill="1" applyBorder="1" applyAlignment="1">
      <alignment horizontal="right" vertical="center" wrapText="1"/>
    </xf>
    <xf numFmtId="14" fontId="5" fillId="0" borderId="43" xfId="1" applyNumberFormat="1" applyFont="1" applyBorder="1" applyAlignment="1">
      <alignment horizontal="right" vertical="center"/>
    </xf>
    <xf numFmtId="0" fontId="1" fillId="2" borderId="44" xfId="0" applyFont="1" applyFill="1" applyBorder="1" applyAlignment="1"/>
    <xf numFmtId="0" fontId="1" fillId="2" borderId="45" xfId="0" applyFont="1" applyFill="1" applyBorder="1" applyAlignment="1">
      <alignment wrapText="1"/>
    </xf>
    <xf numFmtId="49" fontId="9" fillId="3" borderId="36" xfId="0" applyNumberFormat="1" applyFont="1" applyFill="1" applyBorder="1" applyAlignment="1">
      <alignment vertical="center" wrapText="1"/>
    </xf>
    <xf numFmtId="49" fontId="1" fillId="2" borderId="36" xfId="0" applyNumberFormat="1" applyFont="1" applyFill="1" applyBorder="1" applyAlignment="1">
      <alignment vertical="center" wrapText="1"/>
    </xf>
    <xf numFmtId="0" fontId="13" fillId="9" borderId="41" xfId="0" applyFont="1" applyFill="1" applyBorder="1" applyAlignment="1">
      <alignment horizontal="right"/>
    </xf>
    <xf numFmtId="3" fontId="13" fillId="9" borderId="41" xfId="0" applyNumberFormat="1" applyFont="1" applyFill="1" applyBorder="1" applyAlignment="1">
      <alignment horizontal="right"/>
    </xf>
    <xf numFmtId="3" fontId="7" fillId="9" borderId="41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3" fontId="2" fillId="3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wrapText="1"/>
    </xf>
    <xf numFmtId="3" fontId="1" fillId="2" borderId="5" xfId="0" applyNumberFormat="1" applyFont="1" applyFill="1" applyBorder="1" applyAlignment="1">
      <alignment horizontal="right" wrapText="1"/>
    </xf>
    <xf numFmtId="0" fontId="2" fillId="3" borderId="11" xfId="0" applyFont="1" applyFill="1" applyBorder="1" applyAlignment="1">
      <alignment horizontal="right" vertical="center"/>
    </xf>
    <xf numFmtId="3" fontId="2" fillId="3" borderId="11" xfId="0" applyNumberFormat="1" applyFont="1" applyFill="1" applyBorder="1" applyAlignment="1">
      <alignment horizontal="right" vertical="center"/>
    </xf>
    <xf numFmtId="0" fontId="7" fillId="0" borderId="36" xfId="1" applyFont="1" applyBorder="1" applyAlignment="1" applyProtection="1">
      <alignment horizontal="right" vertical="center"/>
    </xf>
    <xf numFmtId="3" fontId="7" fillId="0" borderId="36" xfId="1" applyNumberFormat="1" applyFont="1" applyBorder="1" applyAlignment="1" applyProtection="1">
      <alignment horizontal="right" vertical="center"/>
    </xf>
    <xf numFmtId="3" fontId="7" fillId="0" borderId="36" xfId="0" applyNumberFormat="1" applyFont="1" applyBorder="1" applyAlignment="1">
      <alignment horizontal="right" vertical="center"/>
    </xf>
    <xf numFmtId="0" fontId="7" fillId="9" borderId="36" xfId="1" applyFont="1" applyFill="1" applyBorder="1" applyAlignment="1" applyProtection="1">
      <alignment horizontal="right" vertical="center"/>
    </xf>
    <xf numFmtId="3" fontId="7" fillId="9" borderId="36" xfId="1" applyNumberFormat="1" applyFont="1" applyFill="1" applyBorder="1" applyAlignment="1" applyProtection="1">
      <alignment horizontal="right" vertical="center"/>
    </xf>
    <xf numFmtId="0" fontId="2" fillId="3" borderId="36" xfId="0" applyFont="1" applyFill="1" applyBorder="1" applyAlignment="1">
      <alignment horizontal="right" vertical="center"/>
    </xf>
    <xf numFmtId="3" fontId="2" fillId="3" borderId="36" xfId="0" applyNumberFormat="1" applyFont="1" applyFill="1" applyBorder="1" applyAlignment="1">
      <alignment horizontal="right" vertical="center"/>
    </xf>
    <xf numFmtId="0" fontId="13" fillId="0" borderId="36" xfId="0" applyFont="1" applyBorder="1" applyAlignment="1">
      <alignment horizontal="right" vertical="center"/>
    </xf>
    <xf numFmtId="3" fontId="13" fillId="0" borderId="36" xfId="0" applyNumberFormat="1" applyFont="1" applyBorder="1" applyAlignment="1">
      <alignment horizontal="right" vertical="center"/>
    </xf>
    <xf numFmtId="49" fontId="2" fillId="3" borderId="46" xfId="0" applyNumberFormat="1" applyFont="1" applyFill="1" applyBorder="1" applyAlignment="1">
      <alignment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right" vertical="center"/>
    </xf>
    <xf numFmtId="3" fontId="2" fillId="3" borderId="46" xfId="0" applyNumberFormat="1" applyFont="1" applyFill="1" applyBorder="1" applyAlignment="1">
      <alignment horizontal="right" vertical="center"/>
    </xf>
    <xf numFmtId="0" fontId="9" fillId="5" borderId="13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9" fontId="9" fillId="5" borderId="47" xfId="0" applyNumberFormat="1" applyFont="1" applyFill="1" applyBorder="1" applyAlignment="1">
      <alignment vertical="center"/>
    </xf>
    <xf numFmtId="0" fontId="9" fillId="5" borderId="48" xfId="0" applyFont="1" applyFill="1" applyBorder="1" applyAlignment="1">
      <alignment vertical="center"/>
    </xf>
    <xf numFmtId="164" fontId="9" fillId="5" borderId="49" xfId="0" applyNumberFormat="1" applyFont="1" applyFill="1" applyBorder="1" applyAlignment="1">
      <alignment vertical="center"/>
    </xf>
    <xf numFmtId="49" fontId="9" fillId="3" borderId="50" xfId="0" applyNumberFormat="1" applyFont="1" applyFill="1" applyBorder="1" applyAlignment="1">
      <alignment vertical="center"/>
    </xf>
    <xf numFmtId="164" fontId="9" fillId="3" borderId="51" xfId="0" applyNumberFormat="1" applyFont="1" applyFill="1" applyBorder="1" applyAlignment="1">
      <alignment vertical="center"/>
    </xf>
    <xf numFmtId="49" fontId="9" fillId="5" borderId="50" xfId="0" applyNumberFormat="1" applyFont="1" applyFill="1" applyBorder="1" applyAlignment="1">
      <alignment vertical="center"/>
    </xf>
    <xf numFmtId="164" fontId="9" fillId="5" borderId="51" xfId="0" applyNumberFormat="1" applyFont="1" applyFill="1" applyBorder="1" applyAlignment="1">
      <alignment vertical="center"/>
    </xf>
    <xf numFmtId="49" fontId="9" fillId="5" borderId="52" xfId="0" applyNumberFormat="1" applyFont="1" applyFill="1" applyBorder="1" applyAlignment="1">
      <alignment vertical="center"/>
    </xf>
    <xf numFmtId="0" fontId="9" fillId="5" borderId="53" xfId="0" applyFont="1" applyFill="1" applyBorder="1" applyAlignment="1">
      <alignment vertical="center"/>
    </xf>
    <xf numFmtId="164" fontId="9" fillId="5" borderId="54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0</xdr:row>
      <xdr:rowOff>161925</xdr:rowOff>
    </xdr:from>
    <xdr:to>
      <xdr:col>7</xdr:col>
      <xdr:colOff>9524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61925"/>
          <a:ext cx="69246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8"/>
  <sheetViews>
    <sheetView showGridLines="0" tabSelected="1" zoomScaleNormal="100" workbookViewId="0">
      <selection activeCell="F76" sqref="F76"/>
    </sheetView>
  </sheetViews>
  <sheetFormatPr baseColWidth="10" defaultColWidth="10.85546875" defaultRowHeight="11.25" customHeight="1" x14ac:dyDescent="0.25"/>
  <cols>
    <col min="1" max="1" width="15.5703125" style="13" customWidth="1"/>
    <col min="2" max="2" width="21.28515625" style="13" customWidth="1"/>
    <col min="3" max="3" width="17" style="13" customWidth="1"/>
    <col min="4" max="4" width="14.85546875" style="13" customWidth="1"/>
    <col min="5" max="5" width="14.42578125" style="13" customWidth="1"/>
    <col min="6" max="6" width="18.7109375" style="13" customWidth="1"/>
    <col min="7" max="7" width="17.140625" style="78" customWidth="1"/>
    <col min="8" max="255" width="10.85546875" style="13" customWidth="1"/>
    <col min="256" max="16384" width="10.85546875" style="14"/>
  </cols>
  <sheetData>
    <row r="1" spans="1:7" ht="15" customHeight="1" x14ac:dyDescent="0.25">
      <c r="A1" s="11"/>
      <c r="B1" s="11"/>
      <c r="C1" s="11"/>
      <c r="D1" s="11"/>
      <c r="E1" s="11"/>
      <c r="F1" s="11"/>
      <c r="G1" s="12"/>
    </row>
    <row r="2" spans="1:7" ht="15" customHeight="1" x14ac:dyDescent="0.25">
      <c r="A2" s="11"/>
      <c r="B2" s="11"/>
      <c r="C2" s="11"/>
      <c r="D2" s="11"/>
      <c r="E2" s="11"/>
      <c r="F2" s="11"/>
      <c r="G2" s="12"/>
    </row>
    <row r="3" spans="1:7" ht="15" customHeight="1" x14ac:dyDescent="0.25">
      <c r="A3" s="11"/>
      <c r="B3" s="11"/>
      <c r="C3" s="11"/>
      <c r="D3" s="11"/>
      <c r="E3" s="11"/>
      <c r="F3" s="11"/>
      <c r="G3" s="12"/>
    </row>
    <row r="4" spans="1:7" ht="15" customHeight="1" x14ac:dyDescent="0.25">
      <c r="A4" s="11"/>
      <c r="B4" s="11"/>
      <c r="C4" s="11"/>
      <c r="D4" s="11"/>
      <c r="E4" s="11"/>
      <c r="F4" s="11"/>
      <c r="G4" s="12"/>
    </row>
    <row r="5" spans="1:7" ht="15" customHeight="1" x14ac:dyDescent="0.25">
      <c r="A5" s="11"/>
      <c r="B5" s="11"/>
      <c r="C5" s="11"/>
      <c r="D5" s="11"/>
      <c r="E5" s="11"/>
      <c r="F5" s="11"/>
      <c r="G5" s="12"/>
    </row>
    <row r="6" spans="1:7" ht="15" customHeight="1" x14ac:dyDescent="0.25">
      <c r="A6" s="11"/>
      <c r="B6" s="11"/>
      <c r="C6" s="11"/>
      <c r="D6" s="11"/>
      <c r="E6" s="11"/>
      <c r="F6" s="11"/>
      <c r="G6" s="12"/>
    </row>
    <row r="7" spans="1:7" ht="15" customHeight="1" x14ac:dyDescent="0.25">
      <c r="A7" s="11"/>
      <c r="B7" s="11"/>
      <c r="C7" s="11"/>
      <c r="D7" s="11"/>
      <c r="E7" s="11"/>
      <c r="F7" s="11"/>
      <c r="G7" s="12"/>
    </row>
    <row r="8" spans="1:7" ht="15" customHeight="1" x14ac:dyDescent="0.25">
      <c r="A8" s="11"/>
      <c r="B8" s="119"/>
      <c r="C8" s="15"/>
      <c r="D8" s="11"/>
      <c r="E8" s="15"/>
      <c r="F8" s="15"/>
      <c r="G8" s="16"/>
    </row>
    <row r="9" spans="1:7" ht="12" customHeight="1" x14ac:dyDescent="0.25">
      <c r="A9" s="41"/>
      <c r="B9" s="121" t="s">
        <v>0</v>
      </c>
      <c r="C9" s="116" t="s">
        <v>70</v>
      </c>
      <c r="D9" s="18"/>
      <c r="E9" s="103" t="s">
        <v>62</v>
      </c>
      <c r="F9" s="104"/>
      <c r="G9" s="96">
        <v>50000</v>
      </c>
    </row>
    <row r="10" spans="1:7" ht="13.5" customHeight="1" x14ac:dyDescent="0.25">
      <c r="A10" s="41"/>
      <c r="B10" s="122" t="s">
        <v>1</v>
      </c>
      <c r="C10" s="117" t="s">
        <v>71</v>
      </c>
      <c r="D10" s="18"/>
      <c r="E10" s="105" t="s">
        <v>2</v>
      </c>
      <c r="F10" s="106"/>
      <c r="G10" s="97">
        <v>44958</v>
      </c>
    </row>
    <row r="11" spans="1:7" ht="14.1" customHeight="1" x14ac:dyDescent="0.25">
      <c r="A11" s="41"/>
      <c r="B11" s="122" t="s">
        <v>3</v>
      </c>
      <c r="C11" s="116" t="s">
        <v>55</v>
      </c>
      <c r="D11" s="18"/>
      <c r="E11" s="105" t="s">
        <v>99</v>
      </c>
      <c r="F11" s="106"/>
      <c r="G11" s="98">
        <v>120</v>
      </c>
    </row>
    <row r="12" spans="1:7" ht="14.1" customHeight="1" x14ac:dyDescent="0.25">
      <c r="A12" s="41"/>
      <c r="B12" s="122" t="s">
        <v>4</v>
      </c>
      <c r="C12" s="117" t="s">
        <v>72</v>
      </c>
      <c r="D12" s="18"/>
      <c r="E12" s="101" t="s">
        <v>5</v>
      </c>
      <c r="F12" s="102"/>
      <c r="G12" s="99">
        <f>G9*G11</f>
        <v>6000000</v>
      </c>
    </row>
    <row r="13" spans="1:7" ht="11.25" customHeight="1" x14ac:dyDescent="0.25">
      <c r="A13" s="41"/>
      <c r="B13" s="122" t="s">
        <v>6</v>
      </c>
      <c r="C13" s="116" t="s">
        <v>73</v>
      </c>
      <c r="D13" s="18"/>
      <c r="E13" s="105" t="s">
        <v>7</v>
      </c>
      <c r="F13" s="106"/>
      <c r="G13" s="100" t="s">
        <v>75</v>
      </c>
    </row>
    <row r="14" spans="1:7" ht="13.5" customHeight="1" x14ac:dyDescent="0.25">
      <c r="A14" s="41"/>
      <c r="B14" s="122" t="s">
        <v>8</v>
      </c>
      <c r="C14" s="116" t="s">
        <v>74</v>
      </c>
      <c r="D14" s="18"/>
      <c r="E14" s="105" t="s">
        <v>9</v>
      </c>
      <c r="F14" s="106"/>
      <c r="G14" s="100" t="s">
        <v>76</v>
      </c>
    </row>
    <row r="15" spans="1:7" ht="15.6" customHeight="1" x14ac:dyDescent="0.25">
      <c r="A15" s="41"/>
      <c r="B15" s="122" t="s">
        <v>10</v>
      </c>
      <c r="C15" s="118">
        <v>44713</v>
      </c>
      <c r="D15" s="18"/>
      <c r="E15" s="107" t="s">
        <v>11</v>
      </c>
      <c r="F15" s="108"/>
      <c r="G15" s="7" t="s">
        <v>77</v>
      </c>
    </row>
    <row r="16" spans="1:7" ht="12" customHeight="1" x14ac:dyDescent="0.25">
      <c r="A16" s="11"/>
      <c r="B16" s="120"/>
      <c r="C16" s="19"/>
      <c r="D16" s="15"/>
      <c r="E16" s="20"/>
      <c r="F16" s="20"/>
      <c r="G16" s="21"/>
    </row>
    <row r="17" spans="1:7" ht="12" customHeight="1" x14ac:dyDescent="0.25">
      <c r="A17" s="22"/>
      <c r="B17" s="109" t="s">
        <v>12</v>
      </c>
      <c r="C17" s="110"/>
      <c r="D17" s="110"/>
      <c r="E17" s="110"/>
      <c r="F17" s="110"/>
      <c r="G17" s="110"/>
    </row>
    <row r="18" spans="1:7" ht="12" customHeight="1" x14ac:dyDescent="0.25">
      <c r="A18" s="17"/>
      <c r="B18" s="23" t="s">
        <v>13</v>
      </c>
      <c r="C18" s="24"/>
      <c r="D18" s="25"/>
      <c r="E18" s="25"/>
      <c r="F18" s="25"/>
      <c r="G18" s="26"/>
    </row>
    <row r="19" spans="1:7" ht="24" customHeight="1" x14ac:dyDescent="0.25">
      <c r="A19" s="22"/>
      <c r="B19" s="27" t="s">
        <v>14</v>
      </c>
      <c r="C19" s="27" t="s">
        <v>15</v>
      </c>
      <c r="D19" s="27" t="s">
        <v>16</v>
      </c>
      <c r="E19" s="27" t="s">
        <v>17</v>
      </c>
      <c r="F19" s="27" t="s">
        <v>18</v>
      </c>
      <c r="G19" s="27" t="s">
        <v>19</v>
      </c>
    </row>
    <row r="20" spans="1:7" ht="12.75" customHeight="1" x14ac:dyDescent="0.25">
      <c r="A20" s="22"/>
      <c r="B20" s="79" t="s">
        <v>78</v>
      </c>
      <c r="C20" s="80" t="s">
        <v>20</v>
      </c>
      <c r="D20" s="80">
        <v>10</v>
      </c>
      <c r="E20" s="123" t="s">
        <v>79</v>
      </c>
      <c r="F20" s="124">
        <v>20000</v>
      </c>
      <c r="G20" s="125">
        <f>F20*D20</f>
        <v>200000</v>
      </c>
    </row>
    <row r="21" spans="1:7" ht="12.75" customHeight="1" x14ac:dyDescent="0.25">
      <c r="A21" s="22"/>
      <c r="B21" s="81" t="s">
        <v>80</v>
      </c>
      <c r="C21" s="80" t="s">
        <v>20</v>
      </c>
      <c r="D21" s="82">
        <v>5</v>
      </c>
      <c r="E21" s="123" t="s">
        <v>79</v>
      </c>
      <c r="F21" s="124">
        <v>20000</v>
      </c>
      <c r="G21" s="125">
        <f t="shared" ref="G21:G22" si="0">F21*D21</f>
        <v>100000</v>
      </c>
    </row>
    <row r="22" spans="1:7" ht="12.75" customHeight="1" x14ac:dyDescent="0.25">
      <c r="A22" s="22"/>
      <c r="B22" s="81" t="s">
        <v>65</v>
      </c>
      <c r="C22" s="80" t="s">
        <v>20</v>
      </c>
      <c r="D22" s="82">
        <v>25</v>
      </c>
      <c r="E22" s="123" t="s">
        <v>81</v>
      </c>
      <c r="F22" s="124">
        <v>20000</v>
      </c>
      <c r="G22" s="125">
        <f t="shared" si="0"/>
        <v>500000</v>
      </c>
    </row>
    <row r="23" spans="1:7" ht="12.75" customHeight="1" x14ac:dyDescent="0.25">
      <c r="A23" s="22"/>
      <c r="B23" s="2" t="s">
        <v>21</v>
      </c>
      <c r="C23" s="3"/>
      <c r="D23" s="3"/>
      <c r="E23" s="126"/>
      <c r="F23" s="126"/>
      <c r="G23" s="127">
        <f>SUM(G20:G22)</f>
        <v>800000</v>
      </c>
    </row>
    <row r="24" spans="1:7" ht="15.75" customHeight="1" x14ac:dyDescent="0.25">
      <c r="A24" s="22"/>
      <c r="B24" s="28" t="s">
        <v>22</v>
      </c>
      <c r="C24" s="29"/>
      <c r="D24" s="30"/>
      <c r="E24" s="30"/>
      <c r="F24" s="31"/>
      <c r="G24" s="32"/>
    </row>
    <row r="25" spans="1:7" ht="12.75" customHeight="1" x14ac:dyDescent="0.25">
      <c r="A25" s="22"/>
      <c r="B25" s="33" t="s">
        <v>14</v>
      </c>
      <c r="C25" s="34" t="s">
        <v>15</v>
      </c>
      <c r="D25" s="34" t="s">
        <v>16</v>
      </c>
      <c r="E25" s="33" t="s">
        <v>56</v>
      </c>
      <c r="F25" s="34" t="s">
        <v>18</v>
      </c>
      <c r="G25" s="33" t="s">
        <v>19</v>
      </c>
    </row>
    <row r="26" spans="1:7" ht="12.75" customHeight="1" x14ac:dyDescent="0.25">
      <c r="A26" s="22"/>
      <c r="B26" s="4" t="s">
        <v>23</v>
      </c>
      <c r="C26" s="5"/>
      <c r="D26" s="5"/>
      <c r="E26" s="5"/>
      <c r="F26" s="35"/>
      <c r="G26" s="8"/>
    </row>
    <row r="27" spans="1:7" ht="12" customHeight="1" x14ac:dyDescent="0.25">
      <c r="A27" s="17"/>
      <c r="B27" s="28" t="s">
        <v>24</v>
      </c>
      <c r="C27" s="29"/>
      <c r="D27" s="30"/>
      <c r="E27" s="30"/>
      <c r="F27" s="31"/>
      <c r="G27" s="32"/>
    </row>
    <row r="28" spans="1:7" ht="24" customHeight="1" x14ac:dyDescent="0.25">
      <c r="A28" s="17"/>
      <c r="B28" s="36" t="s">
        <v>14</v>
      </c>
      <c r="C28" s="36" t="s">
        <v>15</v>
      </c>
      <c r="D28" s="36" t="s">
        <v>16</v>
      </c>
      <c r="E28" s="36" t="s">
        <v>17</v>
      </c>
      <c r="F28" s="37" t="s">
        <v>18</v>
      </c>
      <c r="G28" s="36" t="s">
        <v>19</v>
      </c>
    </row>
    <row r="29" spans="1:7" ht="12" customHeight="1" x14ac:dyDescent="0.25">
      <c r="A29" s="17"/>
      <c r="B29" s="9" t="s">
        <v>59</v>
      </c>
      <c r="C29" s="1" t="s">
        <v>98</v>
      </c>
      <c r="D29" s="6">
        <v>0.13</v>
      </c>
      <c r="E29" s="128" t="s">
        <v>82</v>
      </c>
      <c r="F29" s="129">
        <v>360000</v>
      </c>
      <c r="G29" s="129">
        <f>D29*F29</f>
        <v>46800</v>
      </c>
    </row>
    <row r="30" spans="1:7" ht="12" customHeight="1" x14ac:dyDescent="0.25">
      <c r="A30" s="17"/>
      <c r="B30" s="9" t="s">
        <v>60</v>
      </c>
      <c r="C30" s="1" t="s">
        <v>98</v>
      </c>
      <c r="D30" s="6">
        <v>0.25</v>
      </c>
      <c r="E30" s="128" t="s">
        <v>83</v>
      </c>
      <c r="F30" s="129">
        <v>320000</v>
      </c>
      <c r="G30" s="129">
        <f t="shared" ref="G30:G33" si="1">D30*F30</f>
        <v>80000</v>
      </c>
    </row>
    <row r="31" spans="1:7" ht="12" customHeight="1" x14ac:dyDescent="0.25">
      <c r="A31" s="41"/>
      <c r="B31" s="9" t="s">
        <v>84</v>
      </c>
      <c r="C31" s="1" t="s">
        <v>98</v>
      </c>
      <c r="D31" s="6">
        <v>0.13</v>
      </c>
      <c r="E31" s="128" t="s">
        <v>83</v>
      </c>
      <c r="F31" s="129">
        <v>280000</v>
      </c>
      <c r="G31" s="129">
        <f t="shared" si="1"/>
        <v>36400</v>
      </c>
    </row>
    <row r="32" spans="1:7" ht="12" customHeight="1" x14ac:dyDescent="0.25">
      <c r="A32" s="11"/>
      <c r="B32" s="9" t="s">
        <v>85</v>
      </c>
      <c r="C32" s="1" t="s">
        <v>98</v>
      </c>
      <c r="D32" s="6">
        <v>0.13</v>
      </c>
      <c r="E32" s="128" t="s">
        <v>83</v>
      </c>
      <c r="F32" s="129">
        <v>520000</v>
      </c>
      <c r="G32" s="129">
        <f t="shared" si="1"/>
        <v>67600</v>
      </c>
    </row>
    <row r="33" spans="1:11" ht="12" customHeight="1" x14ac:dyDescent="0.25">
      <c r="A33" s="17"/>
      <c r="B33" s="9" t="s">
        <v>86</v>
      </c>
      <c r="C33" s="1" t="s">
        <v>98</v>
      </c>
      <c r="D33" s="6">
        <v>0.38</v>
      </c>
      <c r="E33" s="128" t="s">
        <v>87</v>
      </c>
      <c r="F33" s="129">
        <v>180000</v>
      </c>
      <c r="G33" s="129">
        <f t="shared" si="1"/>
        <v>68400</v>
      </c>
    </row>
    <row r="34" spans="1:11" ht="12.75" customHeight="1" x14ac:dyDescent="0.25">
      <c r="A34" s="22"/>
      <c r="B34" s="4" t="s">
        <v>25</v>
      </c>
      <c r="C34" s="5"/>
      <c r="D34" s="5"/>
      <c r="E34" s="130"/>
      <c r="F34" s="130"/>
      <c r="G34" s="131">
        <f>SUM(G29:G33)</f>
        <v>299200</v>
      </c>
    </row>
    <row r="35" spans="1:11" ht="12.75" customHeight="1" x14ac:dyDescent="0.25">
      <c r="A35" s="22"/>
      <c r="B35" s="28" t="s">
        <v>26</v>
      </c>
      <c r="C35" s="29"/>
      <c r="D35" s="30"/>
      <c r="E35" s="30"/>
      <c r="F35" s="31"/>
      <c r="G35" s="32"/>
    </row>
    <row r="36" spans="1:11" ht="12.75" customHeight="1" x14ac:dyDescent="0.25">
      <c r="A36" s="22"/>
      <c r="B36" s="38" t="s">
        <v>27</v>
      </c>
      <c r="C36" s="38" t="s">
        <v>28</v>
      </c>
      <c r="D36" s="38" t="s">
        <v>29</v>
      </c>
      <c r="E36" s="38" t="s">
        <v>17</v>
      </c>
      <c r="F36" s="38" t="s">
        <v>18</v>
      </c>
      <c r="G36" s="39" t="s">
        <v>19</v>
      </c>
    </row>
    <row r="37" spans="1:11" ht="12.75" customHeight="1" x14ac:dyDescent="0.25">
      <c r="A37" s="22"/>
      <c r="B37" s="91" t="s">
        <v>88</v>
      </c>
      <c r="C37" s="85"/>
      <c r="D37" s="85"/>
      <c r="E37" s="85"/>
      <c r="F37" s="86"/>
      <c r="G37" s="86"/>
    </row>
    <row r="38" spans="1:11" ht="12" customHeight="1" x14ac:dyDescent="0.25">
      <c r="A38" s="11"/>
      <c r="B38" s="92" t="s">
        <v>89</v>
      </c>
      <c r="C38" s="84" t="s">
        <v>90</v>
      </c>
      <c r="D38" s="84">
        <v>1</v>
      </c>
      <c r="E38" s="132" t="s">
        <v>83</v>
      </c>
      <c r="F38" s="133">
        <v>298000</v>
      </c>
      <c r="G38" s="134">
        <f t="shared" ref="G38:G47" si="2">(F38*D38)*1.19</f>
        <v>354620</v>
      </c>
    </row>
    <row r="39" spans="1:11" ht="12" customHeight="1" x14ac:dyDescent="0.25">
      <c r="A39" s="17"/>
      <c r="B39" s="93" t="s">
        <v>66</v>
      </c>
      <c r="C39" s="87"/>
      <c r="D39" s="87"/>
      <c r="E39" s="135"/>
      <c r="F39" s="136"/>
      <c r="G39" s="134"/>
    </row>
    <row r="40" spans="1:11" ht="12.6" customHeight="1" x14ac:dyDescent="0.25">
      <c r="A40" s="17"/>
      <c r="B40" s="94" t="s">
        <v>91</v>
      </c>
      <c r="C40" s="87" t="s">
        <v>92</v>
      </c>
      <c r="D40" s="87">
        <v>1500</v>
      </c>
      <c r="E40" s="135" t="s">
        <v>83</v>
      </c>
      <c r="F40" s="136">
        <v>95</v>
      </c>
      <c r="G40" s="134">
        <f t="shared" si="2"/>
        <v>169575</v>
      </c>
      <c r="K40" s="40"/>
    </row>
    <row r="41" spans="1:11" ht="14.45" customHeight="1" x14ac:dyDescent="0.25">
      <c r="A41" s="41"/>
      <c r="B41" s="94" t="s">
        <v>93</v>
      </c>
      <c r="C41" s="87" t="s">
        <v>92</v>
      </c>
      <c r="D41" s="87">
        <v>500</v>
      </c>
      <c r="E41" s="135" t="s">
        <v>83</v>
      </c>
      <c r="F41" s="136">
        <v>1100</v>
      </c>
      <c r="G41" s="134">
        <f t="shared" si="2"/>
        <v>654500</v>
      </c>
      <c r="K41" s="40"/>
    </row>
    <row r="42" spans="1:11" ht="14.45" customHeight="1" x14ac:dyDescent="0.25">
      <c r="A42" s="41"/>
      <c r="B42" s="94" t="s">
        <v>57</v>
      </c>
      <c r="C42" s="87" t="s">
        <v>92</v>
      </c>
      <c r="D42" s="87">
        <v>500</v>
      </c>
      <c r="E42" s="135" t="s">
        <v>87</v>
      </c>
      <c r="F42" s="136">
        <v>1200</v>
      </c>
      <c r="G42" s="134">
        <f t="shared" si="2"/>
        <v>714000</v>
      </c>
      <c r="K42" s="40"/>
    </row>
    <row r="43" spans="1:11" ht="12.95" customHeight="1" x14ac:dyDescent="0.25">
      <c r="A43" s="41"/>
      <c r="B43" s="93" t="s">
        <v>67</v>
      </c>
      <c r="C43" s="87"/>
      <c r="D43" s="87"/>
      <c r="E43" s="135"/>
      <c r="F43" s="136"/>
      <c r="G43" s="134"/>
      <c r="K43" s="40"/>
    </row>
    <row r="44" spans="1:11" ht="15" customHeight="1" x14ac:dyDescent="0.25">
      <c r="A44" s="41"/>
      <c r="B44" s="94" t="s">
        <v>94</v>
      </c>
      <c r="C44" s="87" t="s">
        <v>61</v>
      </c>
      <c r="D44" s="87">
        <v>1.5</v>
      </c>
      <c r="E44" s="135" t="s">
        <v>82</v>
      </c>
      <c r="F44" s="136">
        <v>43295</v>
      </c>
      <c r="G44" s="134">
        <f t="shared" si="2"/>
        <v>77281.574999999997</v>
      </c>
      <c r="K44" s="40"/>
    </row>
    <row r="45" spans="1:11" ht="15" customHeight="1" x14ac:dyDescent="0.25">
      <c r="A45" s="41"/>
      <c r="B45" s="94" t="s">
        <v>95</v>
      </c>
      <c r="C45" s="87" t="s">
        <v>61</v>
      </c>
      <c r="D45" s="87">
        <v>2</v>
      </c>
      <c r="E45" s="135" t="s">
        <v>82</v>
      </c>
      <c r="F45" s="136">
        <v>11230</v>
      </c>
      <c r="G45" s="134">
        <f t="shared" si="2"/>
        <v>26727.399999999998</v>
      </c>
      <c r="K45" s="40"/>
    </row>
    <row r="46" spans="1:11" ht="12.75" customHeight="1" x14ac:dyDescent="0.25">
      <c r="A46" s="41"/>
      <c r="B46" s="93" t="s">
        <v>58</v>
      </c>
      <c r="C46" s="87"/>
      <c r="D46" s="87"/>
      <c r="E46" s="135"/>
      <c r="F46" s="136"/>
      <c r="G46" s="134"/>
      <c r="K46" s="40"/>
    </row>
    <row r="47" spans="1:11" ht="12.75" customHeight="1" x14ac:dyDescent="0.25">
      <c r="A47" s="41"/>
      <c r="B47" s="94" t="s">
        <v>96</v>
      </c>
      <c r="C47" s="87" t="s">
        <v>61</v>
      </c>
      <c r="D47" s="87">
        <v>4</v>
      </c>
      <c r="E47" s="135" t="s">
        <v>82</v>
      </c>
      <c r="F47" s="136">
        <v>12550</v>
      </c>
      <c r="G47" s="134">
        <f t="shared" si="2"/>
        <v>59738</v>
      </c>
    </row>
    <row r="48" spans="1:11" ht="12.75" customHeight="1" x14ac:dyDescent="0.25">
      <c r="A48" s="41"/>
      <c r="B48" s="42" t="s">
        <v>30</v>
      </c>
      <c r="C48" s="43"/>
      <c r="D48" s="43"/>
      <c r="E48" s="137"/>
      <c r="F48" s="137"/>
      <c r="G48" s="138">
        <f>SUM(G37:G47)</f>
        <v>2056441.9749999999</v>
      </c>
    </row>
    <row r="49" spans="1:255" ht="12.75" customHeight="1" x14ac:dyDescent="0.25">
      <c r="A49" s="41"/>
      <c r="B49" s="28" t="s">
        <v>31</v>
      </c>
      <c r="C49" s="29"/>
      <c r="D49" s="30"/>
      <c r="E49" s="30"/>
      <c r="F49" s="31"/>
      <c r="G49" s="32"/>
    </row>
    <row r="50" spans="1:255" ht="12.75" customHeight="1" x14ac:dyDescent="0.25">
      <c r="A50" s="41"/>
      <c r="B50" s="44" t="s">
        <v>32</v>
      </c>
      <c r="C50" s="38" t="s">
        <v>28</v>
      </c>
      <c r="D50" s="38" t="s">
        <v>29</v>
      </c>
      <c r="E50" s="44" t="s">
        <v>17</v>
      </c>
      <c r="F50" s="38" t="s">
        <v>18</v>
      </c>
      <c r="G50" s="44" t="s">
        <v>19</v>
      </c>
    </row>
    <row r="51" spans="1:255" s="90" customFormat="1" ht="12.75" customHeight="1" x14ac:dyDescent="0.25">
      <c r="A51" s="88"/>
      <c r="B51" s="95" t="s">
        <v>97</v>
      </c>
      <c r="C51" s="83">
        <v>1</v>
      </c>
      <c r="D51" s="83">
        <v>1</v>
      </c>
      <c r="E51" s="139" t="s">
        <v>82</v>
      </c>
      <c r="F51" s="140">
        <v>29411</v>
      </c>
      <c r="G51" s="140">
        <v>35000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  <c r="FE51" s="89"/>
      <c r="FF51" s="89"/>
      <c r="FG51" s="89"/>
      <c r="FH51" s="89"/>
      <c r="FI51" s="89"/>
      <c r="FJ51" s="89"/>
      <c r="FK51" s="89"/>
      <c r="FL51" s="89"/>
      <c r="FM51" s="89"/>
      <c r="FN51" s="89"/>
      <c r="FO51" s="89"/>
      <c r="FP51" s="89"/>
      <c r="FQ51" s="89"/>
      <c r="FR51" s="89"/>
      <c r="FS51" s="89"/>
      <c r="FT51" s="89"/>
      <c r="FU51" s="89"/>
      <c r="FV51" s="89"/>
      <c r="FW51" s="89"/>
      <c r="FX51" s="89"/>
      <c r="FY51" s="89"/>
      <c r="FZ51" s="89"/>
      <c r="GA51" s="89"/>
      <c r="GB51" s="89"/>
      <c r="GC51" s="89"/>
      <c r="GD51" s="89"/>
      <c r="GE51" s="89"/>
      <c r="GF51" s="89"/>
      <c r="GG51" s="89"/>
      <c r="GH51" s="89"/>
      <c r="GI51" s="89"/>
      <c r="GJ51" s="89"/>
      <c r="GK51" s="89"/>
      <c r="GL51" s="89"/>
      <c r="GM51" s="89"/>
      <c r="GN51" s="89"/>
      <c r="GO51" s="89"/>
      <c r="GP51" s="89"/>
      <c r="GQ51" s="89"/>
      <c r="GR51" s="89"/>
      <c r="GS51" s="89"/>
      <c r="GT51" s="89"/>
      <c r="GU51" s="89"/>
      <c r="GV51" s="89"/>
      <c r="GW51" s="89"/>
      <c r="GX51" s="89"/>
      <c r="GY51" s="89"/>
      <c r="GZ51" s="89"/>
      <c r="HA51" s="89"/>
      <c r="HB51" s="89"/>
      <c r="HC51" s="89"/>
      <c r="HD51" s="89"/>
      <c r="HE51" s="89"/>
      <c r="HF51" s="89"/>
      <c r="HG51" s="89"/>
      <c r="HH51" s="89"/>
      <c r="HI51" s="89"/>
      <c r="HJ51" s="89"/>
      <c r="HK51" s="89"/>
      <c r="HL51" s="89"/>
      <c r="HM51" s="89"/>
      <c r="HN51" s="89"/>
      <c r="HO51" s="89"/>
      <c r="HP51" s="89"/>
      <c r="HQ51" s="89"/>
      <c r="HR51" s="89"/>
      <c r="HS51" s="89"/>
      <c r="HT51" s="89"/>
      <c r="HU51" s="89"/>
      <c r="HV51" s="89"/>
      <c r="HW51" s="89"/>
      <c r="HX51" s="89"/>
      <c r="HY51" s="89"/>
      <c r="HZ51" s="89"/>
      <c r="IA51" s="89"/>
      <c r="IB51" s="89"/>
      <c r="IC51" s="89"/>
      <c r="ID51" s="89"/>
      <c r="IE51" s="89"/>
      <c r="IF51" s="89"/>
      <c r="IG51" s="89"/>
      <c r="IH51" s="89"/>
      <c r="II51" s="89"/>
      <c r="IJ51" s="89"/>
      <c r="IK51" s="89"/>
      <c r="IL51" s="89"/>
      <c r="IM51" s="89"/>
      <c r="IN51" s="89"/>
      <c r="IO51" s="89"/>
      <c r="IP51" s="89"/>
      <c r="IQ51" s="89"/>
      <c r="IR51" s="89"/>
      <c r="IS51" s="89"/>
      <c r="IT51" s="89"/>
      <c r="IU51" s="89"/>
    </row>
    <row r="52" spans="1:255" ht="13.5" customHeight="1" x14ac:dyDescent="0.25">
      <c r="A52" s="41"/>
      <c r="B52" s="141" t="s">
        <v>33</v>
      </c>
      <c r="C52" s="142"/>
      <c r="D52" s="142"/>
      <c r="E52" s="143"/>
      <c r="F52" s="143"/>
      <c r="G52" s="144">
        <f>SUM(G51:G51)</f>
        <v>35000</v>
      </c>
    </row>
    <row r="53" spans="1:255" ht="15" customHeight="1" x14ac:dyDescent="0.25">
      <c r="A53" s="41"/>
      <c r="B53" s="147" t="s">
        <v>34</v>
      </c>
      <c r="C53" s="148"/>
      <c r="D53" s="148"/>
      <c r="E53" s="148"/>
      <c r="F53" s="148"/>
      <c r="G53" s="149">
        <f>G23+G26+G34+G48+G52</f>
        <v>3190641.9749999996</v>
      </c>
    </row>
    <row r="54" spans="1:255" ht="15" customHeight="1" x14ac:dyDescent="0.25">
      <c r="A54" s="41"/>
      <c r="B54" s="150" t="s">
        <v>35</v>
      </c>
      <c r="C54" s="146"/>
      <c r="D54" s="146"/>
      <c r="E54" s="146"/>
      <c r="F54" s="146"/>
      <c r="G54" s="151">
        <f>G53*0.05</f>
        <v>159532.09875</v>
      </c>
    </row>
    <row r="55" spans="1:255" ht="15" customHeight="1" x14ac:dyDescent="0.25">
      <c r="A55" s="41"/>
      <c r="B55" s="152" t="s">
        <v>36</v>
      </c>
      <c r="C55" s="145"/>
      <c r="D55" s="145"/>
      <c r="E55" s="145"/>
      <c r="F55" s="145"/>
      <c r="G55" s="153">
        <f>G54+G53</f>
        <v>3350174.0737499995</v>
      </c>
    </row>
    <row r="56" spans="1:255" ht="15" customHeight="1" x14ac:dyDescent="0.25">
      <c r="A56" s="41"/>
      <c r="B56" s="150" t="s">
        <v>37</v>
      </c>
      <c r="C56" s="146"/>
      <c r="D56" s="146"/>
      <c r="E56" s="146"/>
      <c r="F56" s="146"/>
      <c r="G56" s="151">
        <f>G12</f>
        <v>6000000</v>
      </c>
      <c r="I56" s="45"/>
    </row>
    <row r="57" spans="1:255" ht="15" customHeight="1" x14ac:dyDescent="0.25">
      <c r="A57" s="41"/>
      <c r="B57" s="154" t="s">
        <v>38</v>
      </c>
      <c r="C57" s="155"/>
      <c r="D57" s="155"/>
      <c r="E57" s="155"/>
      <c r="F57" s="155"/>
      <c r="G57" s="156">
        <f>G56-G55</f>
        <v>2649825.9262500005</v>
      </c>
    </row>
    <row r="58" spans="1:255" ht="12" customHeight="1" x14ac:dyDescent="0.25">
      <c r="A58" s="11"/>
      <c r="B58" s="46" t="s">
        <v>68</v>
      </c>
      <c r="C58" s="47"/>
      <c r="D58" s="47"/>
      <c r="E58" s="47"/>
      <c r="F58" s="47"/>
      <c r="G58" s="48"/>
    </row>
    <row r="59" spans="1:255" ht="12" customHeight="1" thickBot="1" x14ac:dyDescent="0.3">
      <c r="A59" s="41"/>
      <c r="B59" s="49"/>
      <c r="C59" s="47"/>
      <c r="D59" s="47"/>
      <c r="E59" s="47"/>
      <c r="F59" s="47"/>
      <c r="G59" s="48"/>
    </row>
    <row r="60" spans="1:255" ht="12" customHeight="1" x14ac:dyDescent="0.25">
      <c r="A60" s="41"/>
      <c r="B60" s="50" t="s">
        <v>69</v>
      </c>
      <c r="C60" s="51"/>
      <c r="D60" s="51"/>
      <c r="E60" s="51"/>
      <c r="F60" s="52"/>
      <c r="G60" s="48"/>
    </row>
    <row r="61" spans="1:255" ht="12" customHeight="1" x14ac:dyDescent="0.25">
      <c r="A61" s="41"/>
      <c r="B61" s="53" t="s">
        <v>39</v>
      </c>
      <c r="C61" s="54"/>
      <c r="D61" s="54"/>
      <c r="E61" s="54"/>
      <c r="F61" s="55"/>
      <c r="G61" s="48"/>
    </row>
    <row r="62" spans="1:255" ht="12" customHeight="1" x14ac:dyDescent="0.25">
      <c r="A62" s="41"/>
      <c r="B62" s="53" t="s">
        <v>40</v>
      </c>
      <c r="C62" s="54"/>
      <c r="D62" s="54"/>
      <c r="E62" s="54"/>
      <c r="F62" s="55"/>
      <c r="G62" s="48"/>
    </row>
    <row r="63" spans="1:255" ht="12" customHeight="1" x14ac:dyDescent="0.25">
      <c r="A63" s="41"/>
      <c r="B63" s="53" t="s">
        <v>41</v>
      </c>
      <c r="C63" s="54"/>
      <c r="D63" s="54"/>
      <c r="E63" s="54"/>
      <c r="F63" s="55"/>
      <c r="G63" s="48"/>
    </row>
    <row r="64" spans="1:255" ht="12.75" customHeight="1" x14ac:dyDescent="0.25">
      <c r="A64" s="41"/>
      <c r="B64" s="53" t="s">
        <v>42</v>
      </c>
      <c r="C64" s="54"/>
      <c r="D64" s="54"/>
      <c r="E64" s="54"/>
      <c r="F64" s="55"/>
      <c r="G64" s="48"/>
    </row>
    <row r="65" spans="1:7" ht="12" customHeight="1" x14ac:dyDescent="0.25">
      <c r="A65" s="41"/>
      <c r="B65" s="53" t="s">
        <v>43</v>
      </c>
      <c r="C65" s="54"/>
      <c r="D65" s="54"/>
      <c r="E65" s="54"/>
      <c r="F65" s="55"/>
      <c r="G65" s="48"/>
    </row>
    <row r="66" spans="1:7" ht="12" customHeight="1" thickBot="1" x14ac:dyDescent="0.3">
      <c r="A66" s="41"/>
      <c r="B66" s="56" t="s">
        <v>44</v>
      </c>
      <c r="C66" s="57"/>
      <c r="D66" s="57"/>
      <c r="E66" s="57"/>
      <c r="F66" s="58"/>
      <c r="G66" s="48"/>
    </row>
    <row r="67" spans="1:7" ht="12" customHeight="1" x14ac:dyDescent="0.25">
      <c r="A67" s="41"/>
      <c r="B67" s="49"/>
      <c r="C67" s="54"/>
      <c r="D67" s="54"/>
      <c r="E67" s="54"/>
      <c r="F67" s="54"/>
      <c r="G67" s="48"/>
    </row>
    <row r="68" spans="1:7" ht="12" customHeight="1" thickBot="1" x14ac:dyDescent="0.3">
      <c r="A68" s="41"/>
      <c r="B68" s="114" t="s">
        <v>45</v>
      </c>
      <c r="C68" s="115"/>
      <c r="D68" s="59"/>
      <c r="E68" s="60"/>
      <c r="F68" s="60"/>
      <c r="G68" s="48"/>
    </row>
    <row r="69" spans="1:7" ht="12" customHeight="1" x14ac:dyDescent="0.25">
      <c r="A69" s="41"/>
      <c r="B69" s="61" t="s">
        <v>32</v>
      </c>
      <c r="C69" s="62" t="s">
        <v>46</v>
      </c>
      <c r="D69" s="63" t="s">
        <v>47</v>
      </c>
      <c r="E69" s="60"/>
      <c r="F69" s="60"/>
      <c r="G69" s="48"/>
    </row>
    <row r="70" spans="1:7" ht="12" customHeight="1" x14ac:dyDescent="0.25">
      <c r="A70" s="41"/>
      <c r="B70" s="64" t="s">
        <v>48</v>
      </c>
      <c r="C70" s="65">
        <f>G23</f>
        <v>800000</v>
      </c>
      <c r="D70" s="66">
        <f>(C70/C76)</f>
        <v>0.23879356188334544</v>
      </c>
      <c r="E70" s="60"/>
      <c r="F70" s="60"/>
      <c r="G70" s="48"/>
    </row>
    <row r="71" spans="1:7" ht="12.75" customHeight="1" x14ac:dyDescent="0.25">
      <c r="A71" s="41"/>
      <c r="B71" s="64" t="s">
        <v>49</v>
      </c>
      <c r="C71" s="65">
        <f>G26</f>
        <v>0</v>
      </c>
      <c r="D71" s="66">
        <v>0</v>
      </c>
      <c r="E71" s="60"/>
      <c r="F71" s="60"/>
      <c r="G71" s="48"/>
    </row>
    <row r="72" spans="1:7" ht="12.75" customHeight="1" x14ac:dyDescent="0.25">
      <c r="A72" s="41"/>
      <c r="B72" s="64" t="s">
        <v>50</v>
      </c>
      <c r="C72" s="65">
        <f>G34</f>
        <v>299200</v>
      </c>
      <c r="D72" s="66">
        <f>(C72/C76)</f>
        <v>8.9308792144371194E-2</v>
      </c>
      <c r="E72" s="60"/>
      <c r="F72" s="60"/>
      <c r="G72" s="48"/>
    </row>
    <row r="73" spans="1:7" ht="15" customHeight="1" x14ac:dyDescent="0.25">
      <c r="A73" s="41"/>
      <c r="B73" s="64" t="s">
        <v>27</v>
      </c>
      <c r="C73" s="65">
        <f>G48</f>
        <v>2056441.9749999999</v>
      </c>
      <c r="D73" s="66">
        <f>(C73/C76)</f>
        <v>0.61383138002083948</v>
      </c>
      <c r="E73" s="60"/>
      <c r="F73" s="60"/>
      <c r="G73" s="48"/>
    </row>
    <row r="74" spans="1:7" ht="12" customHeight="1" x14ac:dyDescent="0.25">
      <c r="A74" s="41"/>
      <c r="B74" s="64" t="s">
        <v>51</v>
      </c>
      <c r="C74" s="67">
        <f>G52</f>
        <v>35000</v>
      </c>
      <c r="D74" s="66">
        <f>(C74/C76)</f>
        <v>1.0447218332396363E-2</v>
      </c>
      <c r="E74" s="68"/>
      <c r="F74" s="68"/>
      <c r="G74" s="48"/>
    </row>
    <row r="75" spans="1:7" ht="12" customHeight="1" x14ac:dyDescent="0.25">
      <c r="A75" s="41"/>
      <c r="B75" s="64" t="s">
        <v>52</v>
      </c>
      <c r="C75" s="67">
        <f>G54</f>
        <v>159532.09875</v>
      </c>
      <c r="D75" s="66">
        <f>(C75/C76)</f>
        <v>4.761904761904763E-2</v>
      </c>
      <c r="E75" s="68"/>
      <c r="F75" s="68"/>
      <c r="G75" s="48"/>
    </row>
    <row r="76" spans="1:7" ht="12" customHeight="1" thickBot="1" x14ac:dyDescent="0.3">
      <c r="A76" s="41"/>
      <c r="B76" s="69" t="s">
        <v>53</v>
      </c>
      <c r="C76" s="70">
        <f>SUM(C70:C75)</f>
        <v>3350174.0737499995</v>
      </c>
      <c r="D76" s="71">
        <f>SUM(D70:D75)</f>
        <v>1</v>
      </c>
      <c r="E76" s="68"/>
      <c r="F76" s="68"/>
      <c r="G76" s="48"/>
    </row>
    <row r="77" spans="1:7" ht="12" customHeight="1" x14ac:dyDescent="0.25">
      <c r="A77" s="41"/>
      <c r="B77" s="49"/>
      <c r="C77" s="47"/>
      <c r="D77" s="47"/>
      <c r="E77" s="47"/>
      <c r="F77" s="47"/>
      <c r="G77" s="48"/>
    </row>
    <row r="78" spans="1:7" ht="12" customHeight="1" thickBot="1" x14ac:dyDescent="0.3">
      <c r="A78" s="41"/>
      <c r="B78" s="10"/>
      <c r="C78" s="47"/>
      <c r="D78" s="47"/>
      <c r="E78" s="47"/>
      <c r="F78" s="47"/>
      <c r="G78" s="48"/>
    </row>
    <row r="79" spans="1:7" ht="12" customHeight="1" thickBot="1" x14ac:dyDescent="0.3">
      <c r="A79" s="41"/>
      <c r="B79" s="111" t="s">
        <v>64</v>
      </c>
      <c r="C79" s="112"/>
      <c r="D79" s="112"/>
      <c r="E79" s="113"/>
      <c r="F79" s="68"/>
      <c r="G79" s="48"/>
    </row>
    <row r="80" spans="1:7" ht="12" customHeight="1" x14ac:dyDescent="0.25">
      <c r="A80" s="41"/>
      <c r="B80" s="72" t="s">
        <v>100</v>
      </c>
      <c r="C80" s="73">
        <v>45000</v>
      </c>
      <c r="D80" s="73">
        <f>G9</f>
        <v>50000</v>
      </c>
      <c r="E80" s="73">
        <v>55000</v>
      </c>
      <c r="F80" s="74"/>
      <c r="G80" s="75"/>
    </row>
    <row r="81" spans="1:7" ht="12.75" customHeight="1" thickBot="1" x14ac:dyDescent="0.3">
      <c r="A81" s="41"/>
      <c r="B81" s="69" t="s">
        <v>63</v>
      </c>
      <c r="C81" s="70">
        <f>(G55/C80)</f>
        <v>74.448312749999985</v>
      </c>
      <c r="D81" s="70">
        <f>(G55/D80)</f>
        <v>67.003481474999987</v>
      </c>
      <c r="E81" s="76">
        <f>(G55/E80)</f>
        <v>60.912255886363624</v>
      </c>
      <c r="F81" s="74"/>
      <c r="G81" s="75"/>
    </row>
    <row r="82" spans="1:7" ht="12" customHeight="1" x14ac:dyDescent="0.25">
      <c r="A82" s="41"/>
      <c r="B82" s="46" t="s">
        <v>54</v>
      </c>
      <c r="C82" s="54"/>
      <c r="D82" s="54"/>
      <c r="E82" s="54"/>
      <c r="F82" s="54"/>
      <c r="G82" s="77"/>
    </row>
    <row r="83" spans="1:7" ht="12.75" customHeight="1" x14ac:dyDescent="0.25">
      <c r="A83" s="41"/>
    </row>
    <row r="84" spans="1:7" ht="12" customHeight="1" x14ac:dyDescent="0.25">
      <c r="A84" s="41"/>
    </row>
    <row r="85" spans="1:7" ht="12" customHeight="1" x14ac:dyDescent="0.25">
      <c r="A85" s="41"/>
    </row>
    <row r="86" spans="1:7" ht="12.75" customHeight="1" x14ac:dyDescent="0.25">
      <c r="A86" s="41"/>
    </row>
    <row r="87" spans="1:7" ht="15.6" customHeight="1" x14ac:dyDescent="0.25">
      <c r="A87" s="41"/>
    </row>
    <row r="88" spans="1:7" ht="11.25" customHeight="1" x14ac:dyDescent="0.25">
      <c r="A88" s="41"/>
    </row>
  </sheetData>
  <mergeCells count="9">
    <mergeCell ref="E9:F9"/>
    <mergeCell ref="E14:F14"/>
    <mergeCell ref="E15:F15"/>
    <mergeCell ref="B17:G17"/>
    <mergeCell ref="B79:E79"/>
    <mergeCell ref="B68:C68"/>
    <mergeCell ref="E13:F13"/>
    <mergeCell ref="E11:F11"/>
    <mergeCell ref="E10:F10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MAIZ DULCE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BENI LAGOS ANA MARIA</cp:lastModifiedBy>
  <dcterms:created xsi:type="dcterms:W3CDTF">2020-11-27T12:49:26Z</dcterms:created>
  <dcterms:modified xsi:type="dcterms:W3CDTF">2022-06-22T15:55:14Z</dcterms:modified>
</cp:coreProperties>
</file>