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ibacache\Desktop\2022\FICHAS TECNICA\JULIO\"/>
    </mc:Choice>
  </mc:AlternateContent>
  <bookViews>
    <workbookView xWindow="0" yWindow="0" windowWidth="23040" windowHeight="9192"/>
  </bookViews>
  <sheets>
    <sheet name="Maíz Choclo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" i="1" l="1"/>
  <c r="G60" i="1" l="1"/>
  <c r="D91" i="1" l="1"/>
  <c r="C91" i="1"/>
  <c r="G46" i="1" l="1"/>
  <c r="G47" i="1"/>
  <c r="G48" i="1"/>
  <c r="G50" i="1"/>
  <c r="G51" i="1"/>
  <c r="G53" i="1"/>
  <c r="G44" i="1"/>
  <c r="G23" i="1"/>
  <c r="G24" i="1"/>
  <c r="G25" i="1"/>
  <c r="G26" i="1"/>
  <c r="G27" i="1"/>
  <c r="G54" i="1" l="1"/>
  <c r="G21" i="1"/>
  <c r="G38" i="1" l="1"/>
  <c r="G37" i="1"/>
  <c r="G39" i="1" l="1"/>
  <c r="G22" i="1"/>
  <c r="G28" i="1" s="1"/>
  <c r="G12" i="1" l="1"/>
  <c r="C85" i="1" l="1"/>
  <c r="G65" i="1"/>
  <c r="C81" i="1" l="1"/>
  <c r="C84" i="1"/>
  <c r="C83" i="1"/>
  <c r="G62" i="1" l="1"/>
  <c r="G63" i="1" s="1"/>
  <c r="G64" i="1" l="1"/>
  <c r="C86" i="1"/>
  <c r="C87" i="1" s="1"/>
  <c r="D84" i="1" s="1"/>
  <c r="D92" i="1" l="1"/>
  <c r="C92" i="1"/>
  <c r="E92" i="1"/>
  <c r="G66" i="1"/>
  <c r="D86" i="1"/>
  <c r="D83" i="1"/>
  <c r="D85" i="1"/>
  <c r="D81" i="1"/>
  <c r="D87" i="1" l="1"/>
</calcChain>
</file>

<file path=xl/sharedStrings.xml><?xml version="1.0" encoding="utf-8"?>
<sst xmlns="http://schemas.openxmlformats.org/spreadsheetml/2006/main" count="147" uniqueCount="105">
  <si>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</si>
  <si>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</si>
  <si>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</si>
  <si>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</si>
  <si>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</si>
  <si>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</si>
  <si>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</si>
  <si>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</si>
  <si>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</si>
  <si>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</si>
  <si>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</si>
  <si>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</si>
  <si>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</si>
  <si>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</si>
  <si>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</si>
  <si>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</si>
  <si>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</si>
  <si>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</si>
  <si>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</si>
  <si>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</si>
  <si>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</si>
  <si>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Riego  Pre-siembra</t>
  </si>
  <si>
    <t>JH</t>
  </si>
  <si>
    <t>Subtotal Jornadas Hombre</t>
  </si>
  <si>
    <t>JORNADAS ANIMAL</t>
  </si>
  <si>
    <t>Subtotal Jornadas Animal</t>
  </si>
  <si>
    <t>MAQUINARIA</t>
  </si>
  <si>
    <t>JM</t>
  </si>
  <si>
    <t>Aradura</t>
  </si>
  <si>
    <t>Subtotal Costo Maquinaria</t>
  </si>
  <si>
    <t>INSUMOS</t>
  </si>
  <si>
    <t>Insumos</t>
  </si>
  <si>
    <t>Unidad (Kg/l/u)</t>
  </si>
  <si>
    <t>Cantidad (Kg/l/u)</t>
  </si>
  <si>
    <t>SEMILLA</t>
  </si>
  <si>
    <t>Semilla</t>
  </si>
  <si>
    <t>FERTILIZANTES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</si>
  <si>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</si>
  <si>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</si>
  <si>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</si>
  <si>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</si>
  <si>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</si>
  <si>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</si>
  <si>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</si>
  <si>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</si>
  <si>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</si>
  <si>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</si>
  <si>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</si>
  <si>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</si>
  <si>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</si>
  <si>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</si>
  <si>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</si>
  <si>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</si>
  <si>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</si>
  <si>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</si>
  <si>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</si>
  <si>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</si>
  <si>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Todas la comunas del Área</t>
  </si>
  <si>
    <t>Tarapacá</t>
  </si>
  <si>
    <t>Pozo Almonte</t>
  </si>
  <si>
    <t>Nivelación de suelo y abonado de fondo</t>
  </si>
  <si>
    <t>Siembra</t>
  </si>
  <si>
    <t>Aplicación de agroinsumos</t>
  </si>
  <si>
    <t>Noviembre-Marzo</t>
  </si>
  <si>
    <t>3. Precio esperado por ventas corresponde a precio colocado en el predio del productor.</t>
  </si>
  <si>
    <t>4. Los insumos aplicados (tipo y dosis) están referidos al  Área en particular.</t>
  </si>
  <si>
    <t>5. El costo de la maquinaria incluye costo del operador.</t>
  </si>
  <si>
    <t>6. El costo de la mano de obra No permanente o familiar, contratada por labores específicas.</t>
  </si>
  <si>
    <t>Producción de Fardos</t>
  </si>
  <si>
    <t>Agosto-Diciembre</t>
  </si>
  <si>
    <t>Rastraje</t>
  </si>
  <si>
    <t>Kg</t>
  </si>
  <si>
    <t>Heladas-estructuras productivas dañadas por sismos-lluvia excesiva-aluviones y viento salino.</t>
  </si>
  <si>
    <t>Saco 25 Kg</t>
  </si>
  <si>
    <t>Saco 50 Kg</t>
  </si>
  <si>
    <t>Agosto</t>
  </si>
  <si>
    <t>Cosecha</t>
  </si>
  <si>
    <t>Lt</t>
  </si>
  <si>
    <t>Riegos</t>
  </si>
  <si>
    <t>Urea Granulada</t>
  </si>
  <si>
    <t>MAÍZ CHOCLO</t>
  </si>
  <si>
    <t>Local</t>
  </si>
  <si>
    <t>RENDIMIENTO ( Saco 100 un/Há.)</t>
  </si>
  <si>
    <t>Junio-Octubre</t>
  </si>
  <si>
    <t>Julio-Diciembre</t>
  </si>
  <si>
    <t>Desmalezado</t>
  </si>
  <si>
    <t>Mayo-Septiembre</t>
  </si>
  <si>
    <t>Junio-Diciembre</t>
  </si>
  <si>
    <t>Fosfato Diamónico</t>
  </si>
  <si>
    <t>HERBICIDA</t>
  </si>
  <si>
    <t>Afalon Flow</t>
  </si>
  <si>
    <t>2. Precio de insumos corresponde a  precios  no colocados en el predio</t>
  </si>
  <si>
    <t>7. Método de siembra en eras a un marco de 0.25 m x 0.1 m.</t>
  </si>
  <si>
    <t>Junio-Marzo</t>
  </si>
  <si>
    <t>8. Período de siembra a cosecha 5 meses.</t>
  </si>
  <si>
    <t>PRECIO ESPERADO ($/Saco)</t>
  </si>
  <si>
    <t>Guano no avícola</t>
  </si>
  <si>
    <t>Vertimec 018 EC</t>
  </si>
  <si>
    <t>INSECTICIDAS-ACARICIDA</t>
  </si>
  <si>
    <t>ESCENARIOS COSTO UNITARIO  ($/Saco)</t>
  </si>
  <si>
    <t>Rendimiento (Sacos/hà)</t>
  </si>
  <si>
    <t>Costo unitario ($/Saco) (*)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</si>
  <si>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</si>
  <si>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</si>
  <si>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Hurricane 70 WG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</si>
</sst>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10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15"/>
      <name val="Arial Narrow"/>
      <family val="2"/>
    </font>
    <font>
      <b/>
      <sz val="8"/>
      <color indexed="8"/>
      <name val="Arial Narrow"/>
      <family val="2"/>
    </font>
    <font>
      <u/>
      <sz val="8"/>
      <color indexed="8"/>
      <name val="Arial Narrow"/>
      <family val="2"/>
    </font>
    <font>
      <sz val="8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u/>
      <sz val="8"/>
      <color indexed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53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49" fontId="2" fillId="3" borderId="5" xfId="0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vertical="center"/>
    </xf>
    <xf numFmtId="3" fontId="2" fillId="3" borderId="5" xfId="0" applyNumberFormat="1" applyFont="1" applyFill="1" applyBorder="1" applyAlignment="1">
      <alignment vertical="center"/>
    </xf>
    <xf numFmtId="49" fontId="2" fillId="3" borderId="46" xfId="0" applyNumberFormat="1" applyFont="1" applyFill="1" applyBorder="1" applyAlignment="1">
      <alignment vertical="center"/>
    </xf>
    <xf numFmtId="0" fontId="2" fillId="3" borderId="46" xfId="0" applyFont="1" applyFill="1" applyBorder="1" applyAlignment="1">
      <alignment horizontal="center" vertical="center"/>
    </xf>
    <xf numFmtId="0" fontId="2" fillId="3" borderId="46" xfId="0" applyFont="1" applyFill="1" applyBorder="1" applyAlignment="1">
      <alignment vertical="center"/>
    </xf>
    <xf numFmtId="3" fontId="2" fillId="3" borderId="46" xfId="0" applyNumberFormat="1" applyFont="1" applyFill="1" applyBorder="1" applyAlignment="1">
      <alignment vertical="center"/>
    </xf>
    <xf numFmtId="49" fontId="1" fillId="2" borderId="44" xfId="0" applyNumberFormat="1" applyFont="1" applyFill="1" applyBorder="1" applyAlignment="1"/>
    <xf numFmtId="49" fontId="1" fillId="2" borderId="44" xfId="0" applyNumberFormat="1" applyFont="1" applyFill="1" applyBorder="1" applyAlignment="1">
      <alignment horizontal="center"/>
    </xf>
    <xf numFmtId="0" fontId="1" fillId="2" borderId="44" xfId="0" applyNumberFormat="1" applyFont="1" applyFill="1" applyBorder="1" applyAlignment="1"/>
    <xf numFmtId="3" fontId="1" fillId="2" borderId="44" xfId="0" applyNumberFormat="1" applyFont="1" applyFill="1" applyBorder="1" applyAlignment="1"/>
    <xf numFmtId="49" fontId="1" fillId="2" borderId="5" xfId="0" applyNumberFormat="1" applyFont="1" applyFill="1" applyBorder="1" applyAlignment="1">
      <alignment horizontal="right"/>
    </xf>
    <xf numFmtId="3" fontId="1" fillId="2" borderId="5" xfId="0" applyNumberFormat="1" applyFont="1" applyFill="1" applyBorder="1" applyAlignment="1">
      <alignment horizontal="right"/>
    </xf>
    <xf numFmtId="49" fontId="1" fillId="2" borderId="4" xfId="0" applyNumberFormat="1" applyFon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horizontal="right" vertical="center" wrapText="1"/>
    </xf>
    <xf numFmtId="49" fontId="1" fillId="2" borderId="5" xfId="0" applyNumberFormat="1" applyFont="1" applyFill="1" applyBorder="1" applyAlignment="1">
      <alignment horizontal="right" vertical="center"/>
    </xf>
    <xf numFmtId="3" fontId="1" fillId="0" borderId="5" xfId="0" applyNumberFormat="1" applyFont="1" applyFill="1" applyBorder="1" applyAlignment="1"/>
    <xf numFmtId="49" fontId="1" fillId="2" borderId="5" xfId="0" applyNumberFormat="1" applyFont="1" applyFill="1" applyBorder="1" applyAlignment="1"/>
    <xf numFmtId="0" fontId="1" fillId="2" borderId="5" xfId="0" applyFont="1" applyFill="1" applyBorder="1" applyAlignment="1"/>
    <xf numFmtId="3" fontId="1" fillId="2" borderId="5" xfId="0" applyNumberFormat="1" applyFont="1" applyFill="1" applyBorder="1" applyAlignment="1">
      <alignment horizontal="right" wrapText="1"/>
    </xf>
    <xf numFmtId="49" fontId="1" fillId="2" borderId="4" xfId="0" applyNumberFormat="1" applyFont="1" applyFill="1" applyBorder="1" applyAlignment="1">
      <alignment wrapText="1"/>
    </xf>
    <xf numFmtId="14" fontId="1" fillId="2" borderId="5" xfId="0" applyNumberFormat="1" applyFont="1" applyFill="1" applyBorder="1" applyAlignment="1">
      <alignment horizontal="right"/>
    </xf>
    <xf numFmtId="49" fontId="1" fillId="2" borderId="5" xfId="0" applyNumberFormat="1" applyFont="1" applyFill="1" applyBorder="1" applyAlignment="1">
      <alignment horizontal="right" wrapText="1"/>
    </xf>
    <xf numFmtId="49" fontId="1" fillId="2" borderId="5" xfId="0" applyNumberFormat="1" applyFont="1" applyFill="1" applyBorder="1" applyAlignment="1">
      <alignment wrapText="1"/>
    </xf>
    <xf numFmtId="49" fontId="1" fillId="2" borderId="5" xfId="0" applyNumberFormat="1" applyFont="1" applyFill="1" applyBorder="1" applyAlignment="1">
      <alignment horizontal="center" wrapText="1"/>
    </xf>
    <xf numFmtId="0" fontId="1" fillId="2" borderId="5" xfId="0" applyNumberFormat="1" applyFont="1" applyFill="1" applyBorder="1" applyAlignment="1">
      <alignment wrapText="1"/>
    </xf>
    <xf numFmtId="49" fontId="1" fillId="2" borderId="44" xfId="0" applyNumberFormat="1" applyFont="1" applyFill="1" applyBorder="1" applyAlignment="1">
      <alignment wrapText="1"/>
    </xf>
    <xf numFmtId="49" fontId="1" fillId="2" borderId="44" xfId="0" applyNumberFormat="1" applyFont="1" applyFill="1" applyBorder="1" applyAlignment="1">
      <alignment horizontal="center" wrapText="1"/>
    </xf>
    <xf numFmtId="0" fontId="1" fillId="2" borderId="44" xfId="0" applyNumberFormat="1" applyFont="1" applyFill="1" applyBorder="1" applyAlignment="1">
      <alignment wrapText="1"/>
    </xf>
    <xf numFmtId="3" fontId="1" fillId="2" borderId="44" xfId="0" applyNumberFormat="1" applyFont="1" applyFill="1" applyBorder="1" applyAlignment="1">
      <alignment horizontal="right" wrapText="1"/>
    </xf>
    <xf numFmtId="49" fontId="4" fillId="2" borderId="44" xfId="0" applyNumberFormat="1" applyFont="1" applyFill="1" applyBorder="1" applyAlignment="1">
      <alignment horizontal="left" vertical="center" wrapText="1"/>
    </xf>
    <xf numFmtId="0" fontId="4" fillId="2" borderId="44" xfId="0" applyFont="1" applyFill="1" applyBorder="1" applyAlignment="1">
      <alignment horizontal="left" vertical="center" wrapText="1"/>
    </xf>
    <xf numFmtId="49" fontId="4" fillId="2" borderId="44" xfId="0" applyNumberFormat="1" applyFont="1" applyFill="1" applyBorder="1" applyAlignment="1"/>
    <xf numFmtId="0" fontId="1" fillId="2" borderId="44" xfId="0" applyFont="1" applyFill="1" applyBorder="1" applyAlignment="1">
      <alignment horizontal="center"/>
    </xf>
    <xf numFmtId="0" fontId="1" fillId="2" borderId="44" xfId="0" applyFont="1" applyFill="1" applyBorder="1" applyAlignment="1"/>
    <xf numFmtId="49" fontId="1" fillId="0" borderId="5" xfId="0" applyNumberFormat="1" applyFont="1" applyFill="1" applyBorder="1" applyAlignment="1">
      <alignment wrapText="1"/>
    </xf>
    <xf numFmtId="49" fontId="1" fillId="0" borderId="5" xfId="0" applyNumberFormat="1" applyFont="1" applyFill="1" applyBorder="1" applyAlignment="1">
      <alignment horizontal="center"/>
    </xf>
    <xf numFmtId="49" fontId="1" fillId="0" borderId="5" xfId="0" applyNumberFormat="1" applyFont="1" applyFill="1" applyBorder="1" applyAlignment="1">
      <alignment horizontal="center" wrapText="1"/>
    </xf>
    <xf numFmtId="164" fontId="1" fillId="0" borderId="5" xfId="0" applyNumberFormat="1" applyFont="1" applyFill="1" applyBorder="1" applyAlignment="1"/>
    <xf numFmtId="0" fontId="6" fillId="0" borderId="36" xfId="0" applyFont="1" applyFill="1" applyBorder="1"/>
    <xf numFmtId="0" fontId="6" fillId="0" borderId="38" xfId="0" applyFont="1" applyFill="1" applyBorder="1"/>
    <xf numFmtId="0" fontId="2" fillId="2" borderId="18" xfId="0" applyFont="1" applyFill="1" applyBorder="1" applyAlignment="1">
      <alignment vertical="center"/>
    </xf>
    <xf numFmtId="49" fontId="7" fillId="3" borderId="4" xfId="0" applyNumberFormat="1" applyFont="1" applyFill="1" applyBorder="1" applyAlignment="1">
      <alignment vertical="center" wrapText="1"/>
    </xf>
    <xf numFmtId="0" fontId="1" fillId="2" borderId="6" xfId="0" applyFont="1" applyFill="1" applyBorder="1" applyAlignment="1"/>
    <xf numFmtId="0" fontId="1" fillId="2" borderId="6" xfId="0" applyFont="1" applyFill="1" applyBorder="1" applyAlignment="1">
      <alignment vertical="center"/>
    </xf>
    <xf numFmtId="0" fontId="1" fillId="2" borderId="7" xfId="0" applyFont="1" applyFill="1" applyBorder="1" applyAlignment="1">
      <alignment wrapText="1"/>
    </xf>
    <xf numFmtId="14" fontId="1" fillId="2" borderId="8" xfId="0" applyNumberFormat="1" applyFont="1" applyFill="1" applyBorder="1" applyAlignment="1"/>
    <xf numFmtId="0" fontId="1" fillId="2" borderId="3" xfId="0" applyFont="1" applyFill="1" applyBorder="1" applyAlignment="1"/>
    <xf numFmtId="0" fontId="1" fillId="2" borderId="8" xfId="0" applyFont="1" applyFill="1" applyBorder="1" applyAlignment="1"/>
    <xf numFmtId="0" fontId="1" fillId="2" borderId="8" xfId="0" applyFont="1" applyFill="1" applyBorder="1" applyAlignment="1">
      <alignment horizontal="justify" wrapText="1"/>
    </xf>
    <xf numFmtId="0" fontId="1" fillId="2" borderId="9" xfId="0" applyFont="1" applyFill="1" applyBorder="1" applyAlignment="1"/>
    <xf numFmtId="0" fontId="1" fillId="2" borderId="10" xfId="0" applyFont="1" applyFill="1" applyBorder="1" applyAlignment="1">
      <alignment horizontal="left"/>
    </xf>
    <xf numFmtId="0" fontId="1" fillId="2" borderId="10" xfId="0" applyFont="1" applyFill="1" applyBorder="1" applyAlignment="1"/>
    <xf numFmtId="49" fontId="7" fillId="5" borderId="11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7" fillId="3" borderId="5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/>
    <xf numFmtId="49" fontId="7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49" fontId="7" fillId="3" borderId="13" xfId="0" applyNumberFormat="1" applyFont="1" applyFill="1" applyBorder="1" applyAlignment="1">
      <alignment horizontal="center" vertical="center"/>
    </xf>
    <xf numFmtId="49" fontId="7" fillId="3" borderId="13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49" fontId="2" fillId="3" borderId="13" xfId="0" applyNumberFormat="1" applyFont="1" applyFill="1" applyBorder="1" applyAlignment="1">
      <alignment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vertical="center"/>
    </xf>
    <xf numFmtId="0" fontId="1" fillId="2" borderId="15" xfId="0" applyFont="1" applyFill="1" applyBorder="1" applyAlignment="1"/>
    <xf numFmtId="0" fontId="1" fillId="2" borderId="16" xfId="0" applyFont="1" applyFill="1" applyBorder="1" applyAlignment="1"/>
    <xf numFmtId="3" fontId="1" fillId="2" borderId="16" xfId="0" applyNumberFormat="1" applyFont="1" applyFill="1" applyBorder="1" applyAlignment="1"/>
    <xf numFmtId="49" fontId="7" fillId="3" borderId="45" xfId="0" applyNumberFormat="1" applyFont="1" applyFill="1" applyBorder="1" applyAlignment="1">
      <alignment horizontal="center" vertical="center"/>
    </xf>
    <xf numFmtId="49" fontId="7" fillId="3" borderId="45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/>
    </xf>
    <xf numFmtId="49" fontId="7" fillId="3" borderId="11" xfId="0" applyNumberFormat="1" applyFont="1" applyFill="1" applyBorder="1" applyAlignment="1">
      <alignment horizontal="center" vertical="center"/>
    </xf>
    <xf numFmtId="49" fontId="7" fillId="3" borderId="11" xfId="0" applyNumberFormat="1" applyFont="1" applyFill="1" applyBorder="1" applyAlignment="1">
      <alignment horizontal="center" vertical="center" wrapText="1"/>
    </xf>
    <xf numFmtId="49" fontId="2" fillId="3" borderId="17" xfId="0" applyNumberFormat="1" applyFont="1" applyFill="1" applyBorder="1" applyAlignment="1">
      <alignment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vertical="center"/>
    </xf>
    <xf numFmtId="3" fontId="2" fillId="3" borderId="17" xfId="0" applyNumberFormat="1" applyFont="1" applyFill="1" applyBorder="1" applyAlignment="1">
      <alignment vertical="center"/>
    </xf>
    <xf numFmtId="0" fontId="1" fillId="2" borderId="19" xfId="0" applyFont="1" applyFill="1" applyBorder="1" applyAlignment="1"/>
    <xf numFmtId="3" fontId="1" fillId="2" borderId="19" xfId="0" applyNumberFormat="1" applyFont="1" applyFill="1" applyBorder="1" applyAlignment="1"/>
    <xf numFmtId="49" fontId="7" fillId="5" borderId="20" xfId="0" applyNumberFormat="1" applyFont="1" applyFill="1" applyBorder="1" applyAlignment="1">
      <alignment vertical="center"/>
    </xf>
    <xf numFmtId="0" fontId="7" fillId="5" borderId="21" xfId="0" applyFont="1" applyFill="1" applyBorder="1" applyAlignment="1">
      <alignment vertical="center"/>
    </xf>
    <xf numFmtId="165" fontId="7" fillId="5" borderId="22" xfId="0" applyNumberFormat="1" applyFont="1" applyFill="1" applyBorder="1" applyAlignment="1">
      <alignment vertical="center"/>
    </xf>
    <xf numFmtId="49" fontId="7" fillId="3" borderId="23" xfId="0" applyNumberFormat="1" applyFont="1" applyFill="1" applyBorder="1" applyAlignment="1">
      <alignment vertical="center"/>
    </xf>
    <xf numFmtId="0" fontId="7" fillId="3" borderId="13" xfId="0" applyFont="1" applyFill="1" applyBorder="1" applyAlignment="1">
      <alignment vertical="center"/>
    </xf>
    <xf numFmtId="165" fontId="7" fillId="3" borderId="24" xfId="0" applyNumberFormat="1" applyFont="1" applyFill="1" applyBorder="1" applyAlignment="1">
      <alignment vertical="center"/>
    </xf>
    <xf numFmtId="49" fontId="7" fillId="5" borderId="23" xfId="0" applyNumberFormat="1" applyFont="1" applyFill="1" applyBorder="1" applyAlignment="1">
      <alignment vertical="center"/>
    </xf>
    <xf numFmtId="0" fontId="7" fillId="5" borderId="13" xfId="0" applyFont="1" applyFill="1" applyBorder="1" applyAlignment="1">
      <alignment vertical="center"/>
    </xf>
    <xf numFmtId="165" fontId="7" fillId="5" borderId="24" xfId="0" applyNumberFormat="1" applyFont="1" applyFill="1" applyBorder="1" applyAlignment="1">
      <alignment vertical="center"/>
    </xf>
    <xf numFmtId="49" fontId="7" fillId="5" borderId="25" xfId="0" applyNumberFormat="1" applyFont="1" applyFill="1" applyBorder="1" applyAlignment="1">
      <alignment vertical="center"/>
    </xf>
    <xf numFmtId="0" fontId="7" fillId="5" borderId="26" xfId="0" applyFont="1" applyFill="1" applyBorder="1" applyAlignment="1">
      <alignment vertical="center"/>
    </xf>
    <xf numFmtId="165" fontId="7" fillId="6" borderId="27" xfId="0" applyNumberFormat="1" applyFont="1" applyFill="1" applyBorder="1" applyAlignment="1">
      <alignment vertical="center"/>
    </xf>
    <xf numFmtId="49" fontId="1" fillId="2" borderId="18" xfId="0" applyNumberFormat="1" applyFont="1" applyFill="1" applyBorder="1" applyAlignment="1">
      <alignment vertical="center"/>
    </xf>
    <xf numFmtId="0" fontId="7" fillId="2" borderId="18" xfId="0" applyFont="1" applyFill="1" applyBorder="1" applyAlignment="1">
      <alignment vertical="center"/>
    </xf>
    <xf numFmtId="165" fontId="7" fillId="2" borderId="18" xfId="0" applyNumberFormat="1" applyFont="1" applyFill="1" applyBorder="1" applyAlignment="1">
      <alignment vertical="center"/>
    </xf>
    <xf numFmtId="0" fontId="1" fillId="2" borderId="18" xfId="0" applyFont="1" applyFill="1" applyBorder="1" applyAlignment="1">
      <alignment vertical="center"/>
    </xf>
    <xf numFmtId="49" fontId="4" fillId="2" borderId="33" xfId="0" applyNumberFormat="1" applyFont="1" applyFill="1" applyBorder="1" applyAlignment="1">
      <alignment vertical="center"/>
    </xf>
    <xf numFmtId="0" fontId="1" fillId="2" borderId="34" xfId="0" applyFont="1" applyFill="1" applyBorder="1" applyAlignment="1"/>
    <xf numFmtId="0" fontId="1" fillId="2" borderId="35" xfId="0" applyFont="1" applyFill="1" applyBorder="1" applyAlignment="1"/>
    <xf numFmtId="0" fontId="1" fillId="2" borderId="18" xfId="0" applyFont="1" applyFill="1" applyBorder="1" applyAlignment="1"/>
    <xf numFmtId="0" fontId="1" fillId="2" borderId="37" xfId="0" applyFont="1" applyFill="1" applyBorder="1" applyAlignment="1"/>
    <xf numFmtId="0" fontId="1" fillId="2" borderId="39" xfId="0" applyFont="1" applyFill="1" applyBorder="1" applyAlignment="1"/>
    <xf numFmtId="0" fontId="1" fillId="2" borderId="40" xfId="0" applyFont="1" applyFill="1" applyBorder="1" applyAlignment="1"/>
    <xf numFmtId="0" fontId="1" fillId="9" borderId="52" xfId="0" applyFont="1" applyFill="1" applyBorder="1" applyAlignment="1"/>
    <xf numFmtId="0" fontId="1" fillId="7" borderId="18" xfId="0" applyFont="1" applyFill="1" applyBorder="1" applyAlignment="1"/>
    <xf numFmtId="49" fontId="4" fillId="8" borderId="47" xfId="0" applyNumberFormat="1" applyFont="1" applyFill="1" applyBorder="1" applyAlignment="1">
      <alignment vertical="center"/>
    </xf>
    <xf numFmtId="49" fontId="4" fillId="8" borderId="48" xfId="0" applyNumberFormat="1" applyFont="1" applyFill="1" applyBorder="1" applyAlignment="1">
      <alignment vertical="center"/>
    </xf>
    <xf numFmtId="49" fontId="1" fillId="8" borderId="49" xfId="0" applyNumberFormat="1" applyFont="1" applyFill="1" applyBorder="1" applyAlignment="1"/>
    <xf numFmtId="49" fontId="4" fillId="2" borderId="28" xfId="0" applyNumberFormat="1" applyFont="1" applyFill="1" applyBorder="1" applyAlignment="1">
      <alignment vertical="center"/>
    </xf>
    <xf numFmtId="3" fontId="4" fillId="2" borderId="5" xfId="0" applyNumberFormat="1" applyFont="1" applyFill="1" applyBorder="1" applyAlignment="1">
      <alignment vertical="center"/>
    </xf>
    <xf numFmtId="9" fontId="1" fillId="2" borderId="29" xfId="0" applyNumberFormat="1" applyFont="1" applyFill="1" applyBorder="1" applyAlignment="1"/>
    <xf numFmtId="0" fontId="4" fillId="2" borderId="5" xfId="0" applyNumberFormat="1" applyFont="1" applyFill="1" applyBorder="1" applyAlignment="1">
      <alignment vertical="center"/>
    </xf>
    <xf numFmtId="166" fontId="4" fillId="2" borderId="5" xfId="0" applyNumberFormat="1" applyFont="1" applyFill="1" applyBorder="1" applyAlignment="1">
      <alignment vertical="center"/>
    </xf>
    <xf numFmtId="0" fontId="7" fillId="7" borderId="18" xfId="0" applyFont="1" applyFill="1" applyBorder="1" applyAlignment="1">
      <alignment vertical="center"/>
    </xf>
    <xf numFmtId="49" fontId="4" fillId="8" borderId="30" xfId="0" applyNumberFormat="1" applyFont="1" applyFill="1" applyBorder="1" applyAlignment="1">
      <alignment vertical="center"/>
    </xf>
    <xf numFmtId="166" fontId="4" fillId="8" borderId="31" xfId="0" applyNumberFormat="1" applyFont="1" applyFill="1" applyBorder="1" applyAlignment="1">
      <alignment vertical="center"/>
    </xf>
    <xf numFmtId="9" fontId="4" fillId="8" borderId="32" xfId="0" applyNumberFormat="1" applyFont="1" applyFill="1" applyBorder="1" applyAlignment="1">
      <alignment vertical="center"/>
    </xf>
    <xf numFmtId="0" fontId="7" fillId="9" borderId="33" xfId="0" applyFont="1" applyFill="1" applyBorder="1" applyAlignment="1">
      <alignment vertical="center"/>
    </xf>
    <xf numFmtId="49" fontId="3" fillId="9" borderId="34" xfId="0" applyNumberFormat="1" applyFont="1" applyFill="1" applyBorder="1" applyAlignment="1">
      <alignment vertical="center"/>
    </xf>
    <xf numFmtId="0" fontId="7" fillId="9" borderId="34" xfId="0" applyFont="1" applyFill="1" applyBorder="1" applyAlignment="1">
      <alignment vertical="center"/>
    </xf>
    <xf numFmtId="0" fontId="7" fillId="9" borderId="35" xfId="0" applyFont="1" applyFill="1" applyBorder="1" applyAlignment="1">
      <alignment vertical="center"/>
    </xf>
    <xf numFmtId="49" fontId="4" fillId="8" borderId="41" xfId="0" applyNumberFormat="1" applyFont="1" applyFill="1" applyBorder="1" applyAlignment="1">
      <alignment vertical="center"/>
    </xf>
    <xf numFmtId="3" fontId="4" fillId="8" borderId="42" xfId="0" applyNumberFormat="1" applyFont="1" applyFill="1" applyBorder="1" applyAlignment="1">
      <alignment vertical="center"/>
    </xf>
    <xf numFmtId="3" fontId="4" fillId="8" borderId="43" xfId="0" applyNumberFormat="1" applyFont="1" applyFill="1" applyBorder="1" applyAlignment="1">
      <alignment vertical="center"/>
    </xf>
    <xf numFmtId="0" fontId="4" fillId="7" borderId="18" xfId="0" applyFont="1" applyFill="1" applyBorder="1" applyAlignment="1">
      <alignment vertical="center"/>
    </xf>
    <xf numFmtId="165" fontId="4" fillId="2" borderId="18" xfId="0" applyNumberFormat="1" applyFont="1" applyFill="1" applyBorder="1" applyAlignment="1">
      <alignment vertical="center"/>
    </xf>
    <xf numFmtId="166" fontId="4" fillId="8" borderId="32" xfId="0" applyNumberFormat="1" applyFont="1" applyFill="1" applyBorder="1" applyAlignment="1">
      <alignment vertical="center"/>
    </xf>
    <xf numFmtId="49" fontId="3" fillId="9" borderId="50" xfId="0" applyNumberFormat="1" applyFont="1" applyFill="1" applyBorder="1" applyAlignment="1">
      <alignment vertical="center"/>
    </xf>
    <xf numFmtId="0" fontId="4" fillId="9" borderId="51" xfId="0" applyFont="1" applyFill="1" applyBorder="1" applyAlignment="1">
      <alignment vertical="center"/>
    </xf>
    <xf numFmtId="49" fontId="1" fillId="2" borderId="5" xfId="0" applyNumberFormat="1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49" fontId="1" fillId="2" borderId="5" xfId="0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49" fontId="2" fillId="3" borderId="5" xfId="0" applyNumberFormat="1" applyFont="1" applyFill="1" applyBorder="1" applyAlignment="1">
      <alignment wrapText="1"/>
    </xf>
    <xf numFmtId="0" fontId="2" fillId="4" borderId="5" xfId="0" applyFont="1" applyFill="1" applyBorder="1" applyAlignment="1">
      <alignment wrapText="1"/>
    </xf>
    <xf numFmtId="49" fontId="1" fillId="2" borderId="5" xfId="0" applyNumberFormat="1" applyFont="1" applyFill="1" applyBorder="1" applyAlignment="1"/>
    <xf numFmtId="0" fontId="1" fillId="2" borderId="5" xfId="0" applyFont="1" applyFill="1" applyBorder="1" applyAlignment="1"/>
    <xf numFmtId="49" fontId="8" fillId="3" borderId="5" xfId="0" applyNumberFormat="1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0" fillId="0" borderId="0" xfId="0" applyNumberFormat="1" applyFont="1" applyFill="1" applyAlignment="1"/>
    <xf numFmtId="49" fontId="3" fillId="0" borderId="5" xfId="0" applyNumberFormat="1" applyFont="1" applyFill="1" applyBorder="1" applyAlignment="1">
      <alignment wrapText="1"/>
    </xf>
    <xf numFmtId="0" fontId="1" fillId="0" borderId="5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wrapText="1"/>
    </xf>
    <xf numFmtId="0" fontId="0" fillId="0" borderId="0" xfId="0" applyFont="1" applyFill="1" applyAlignment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6350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150" y="190500"/>
          <a:ext cx="58737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93"/>
  <sheetViews>
    <sheetView showGridLines="0" tabSelected="1" workbookViewId="0">
      <selection activeCell="C9" sqref="C9"/>
    </sheetView>
  </sheetViews>
  <sheetFormatPr baseColWidth="10" defaultColWidth="10.77734375" defaultRowHeight="11.25" customHeight="1" x14ac:dyDescent="0.3"/>
  <cols>
    <col min="1" max="1" width="4.44140625" style="1" customWidth="1"/>
    <col min="2" max="2" width="16.77734375" style="1" customWidth="1"/>
    <col min="3" max="3" width="19.44140625" style="1" customWidth="1"/>
    <col min="4" max="4" width="9.44140625" style="1" customWidth="1"/>
    <col min="5" max="5" width="14.44140625" style="1" customWidth="1"/>
    <col min="6" max="6" width="9.77734375" style="1" customWidth="1"/>
    <col min="7" max="7" width="14.21875" style="1" customWidth="1"/>
    <col min="8" max="251" width="10.77734375" style="1" customWidth="1"/>
  </cols>
  <sheetData>
    <row r="1" spans="2:7" ht="15" customHeight="1" x14ac:dyDescent="0.3"/>
    <row r="2" spans="2:7" ht="15" customHeight="1" x14ac:dyDescent="0.3">
      <c r="B2" s="2"/>
      <c r="C2" s="2"/>
      <c r="D2" s="2"/>
      <c r="E2" s="2"/>
      <c r="F2" s="2"/>
      <c r="G2" s="2"/>
    </row>
    <row r="3" spans="2:7" ht="15" customHeight="1" x14ac:dyDescent="0.3">
      <c r="B3" s="2"/>
      <c r="C3" s="2"/>
      <c r="D3" s="2"/>
      <c r="E3" s="2"/>
      <c r="F3" s="2"/>
      <c r="G3" s="2"/>
    </row>
    <row r="4" spans="2:7" ht="15" customHeight="1" x14ac:dyDescent="0.3">
      <c r="B4" s="2"/>
      <c r="C4" s="2"/>
      <c r="D4" s="2"/>
      <c r="E4" s="2"/>
      <c r="F4" s="2"/>
      <c r="G4" s="2"/>
    </row>
    <row r="5" spans="2:7" ht="15" customHeight="1" x14ac:dyDescent="0.3">
      <c r="B5" s="2"/>
      <c r="C5" s="2"/>
      <c r="D5" s="2"/>
      <c r="E5" s="2"/>
      <c r="F5" s="2"/>
      <c r="G5" s="2"/>
    </row>
    <row r="6" spans="2:7" ht="15" customHeight="1" x14ac:dyDescent="0.3">
      <c r="B6" s="2"/>
      <c r="C6" s="2"/>
      <c r="D6" s="2"/>
      <c r="E6" s="2"/>
      <c r="F6" s="2"/>
      <c r="G6" s="2"/>
    </row>
    <row r="7" spans="2:7" ht="15" customHeight="1" x14ac:dyDescent="0.3">
      <c r="B7" s="2"/>
      <c r="C7" s="2"/>
      <c r="D7" s="2"/>
      <c r="E7" s="2"/>
      <c r="F7" s="2"/>
      <c r="G7" s="2"/>
    </row>
    <row r="8" spans="2:7" ht="15" customHeight="1" x14ac:dyDescent="0.3">
      <c r="B8" s="3"/>
      <c r="C8" s="4"/>
      <c r="D8" s="2"/>
      <c r="E8" s="4"/>
      <c r="F8" s="4"/>
      <c r="G8" s="4"/>
    </row>
    <row r="9" spans="2:7" ht="12" customHeight="1" x14ac:dyDescent="0.3">
      <c r="B9" s="48" t="s">
        <v>0</v>
      </c>
      <c r="C9" s="17" t="s">
        <v>80</v>
      </c>
      <c r="D9" s="49"/>
      <c r="E9" s="142" t="s">
        <v>82</v>
      </c>
      <c r="F9" s="143"/>
      <c r="G9" s="18">
        <v>625</v>
      </c>
    </row>
    <row r="10" spans="2:7" ht="35.549999999999997" customHeight="1" x14ac:dyDescent="0.3">
      <c r="B10" s="19" t="s">
        <v>1</v>
      </c>
      <c r="C10" s="20" t="s">
        <v>81</v>
      </c>
      <c r="D10" s="50"/>
      <c r="E10" s="140" t="s">
        <v>2</v>
      </c>
      <c r="F10" s="141"/>
      <c r="G10" s="21" t="s">
        <v>63</v>
      </c>
    </row>
    <row r="11" spans="2:7" ht="18" customHeight="1" x14ac:dyDescent="0.3">
      <c r="B11" s="19" t="s">
        <v>3</v>
      </c>
      <c r="C11" s="17" t="s">
        <v>4</v>
      </c>
      <c r="D11" s="49"/>
      <c r="E11" s="138" t="s">
        <v>95</v>
      </c>
      <c r="F11" s="139"/>
      <c r="G11" s="22">
        <v>16000</v>
      </c>
    </row>
    <row r="12" spans="2:7" ht="11.25" customHeight="1" x14ac:dyDescent="0.3">
      <c r="B12" s="19" t="s">
        <v>5</v>
      </c>
      <c r="C12" s="17" t="s">
        <v>58</v>
      </c>
      <c r="D12" s="49"/>
      <c r="E12" s="23" t="s">
        <v>6</v>
      </c>
      <c r="F12" s="24"/>
      <c r="G12" s="25">
        <f>+G11*G9</f>
        <v>10000000</v>
      </c>
    </row>
    <row r="13" spans="2:7" ht="11.25" customHeight="1" x14ac:dyDescent="0.3">
      <c r="B13" s="19" t="s">
        <v>7</v>
      </c>
      <c r="C13" s="17" t="s">
        <v>59</v>
      </c>
      <c r="D13" s="49"/>
      <c r="E13" s="138" t="s">
        <v>8</v>
      </c>
      <c r="F13" s="139"/>
      <c r="G13" s="17" t="s">
        <v>68</v>
      </c>
    </row>
    <row r="14" spans="2:7" ht="13.5" customHeight="1" x14ac:dyDescent="0.3">
      <c r="B14" s="19" t="s">
        <v>9</v>
      </c>
      <c r="C14" s="17" t="s">
        <v>57</v>
      </c>
      <c r="D14" s="49"/>
      <c r="E14" s="138" t="s">
        <v>10</v>
      </c>
      <c r="F14" s="139"/>
      <c r="G14" s="17" t="s">
        <v>63</v>
      </c>
    </row>
    <row r="15" spans="2:7" ht="42" x14ac:dyDescent="0.3">
      <c r="B15" s="26" t="s">
        <v>11</v>
      </c>
      <c r="C15" s="27">
        <v>44748</v>
      </c>
      <c r="D15" s="49"/>
      <c r="E15" s="144" t="s">
        <v>12</v>
      </c>
      <c r="F15" s="145"/>
      <c r="G15" s="28" t="s">
        <v>72</v>
      </c>
    </row>
    <row r="16" spans="2:7" ht="12" customHeight="1" x14ac:dyDescent="0.3">
      <c r="B16" s="51"/>
      <c r="C16" s="52"/>
      <c r="D16" s="53"/>
      <c r="E16" s="54"/>
      <c r="F16" s="54"/>
      <c r="G16" s="55"/>
    </row>
    <row r="17" spans="2:7" ht="12" customHeight="1" x14ac:dyDescent="0.3">
      <c r="B17" s="146" t="s">
        <v>13</v>
      </c>
      <c r="C17" s="147"/>
      <c r="D17" s="147"/>
      <c r="E17" s="147"/>
      <c r="F17" s="147"/>
      <c r="G17" s="147"/>
    </row>
    <row r="18" spans="2:7" ht="12" customHeight="1" x14ac:dyDescent="0.3">
      <c r="B18" s="56"/>
      <c r="C18" s="57"/>
      <c r="D18" s="57"/>
      <c r="E18" s="57"/>
      <c r="F18" s="58"/>
      <c r="G18" s="58"/>
    </row>
    <row r="19" spans="2:7" ht="12" customHeight="1" x14ac:dyDescent="0.3">
      <c r="B19" s="59" t="s">
        <v>14</v>
      </c>
      <c r="C19" s="60"/>
      <c r="D19" s="61"/>
      <c r="E19" s="61"/>
      <c r="F19" s="61"/>
      <c r="G19" s="61"/>
    </row>
    <row r="20" spans="2:7" ht="24" customHeight="1" x14ac:dyDescent="0.3">
      <c r="B20" s="62" t="s">
        <v>15</v>
      </c>
      <c r="C20" s="62" t="s">
        <v>16</v>
      </c>
      <c r="D20" s="62" t="s">
        <v>17</v>
      </c>
      <c r="E20" s="62" t="s">
        <v>18</v>
      </c>
      <c r="F20" s="62" t="s">
        <v>19</v>
      </c>
      <c r="G20" s="62" t="s">
        <v>20</v>
      </c>
    </row>
    <row r="21" spans="2:7" ht="12.75" customHeight="1" x14ac:dyDescent="0.3">
      <c r="B21" s="29" t="s">
        <v>21</v>
      </c>
      <c r="C21" s="30" t="s">
        <v>22</v>
      </c>
      <c r="D21" s="31">
        <v>0.5</v>
      </c>
      <c r="E21" s="30" t="s">
        <v>83</v>
      </c>
      <c r="F21" s="25">
        <v>15000</v>
      </c>
      <c r="G21" s="25">
        <f>(D21*F21)</f>
        <v>7500</v>
      </c>
    </row>
    <row r="22" spans="2:7" ht="15.6" customHeight="1" x14ac:dyDescent="0.3">
      <c r="B22" s="29" t="s">
        <v>78</v>
      </c>
      <c r="C22" s="30" t="s">
        <v>22</v>
      </c>
      <c r="D22" s="31">
        <v>19</v>
      </c>
      <c r="E22" s="30" t="s">
        <v>93</v>
      </c>
      <c r="F22" s="25">
        <v>15000</v>
      </c>
      <c r="G22" s="25">
        <f t="shared" ref="G22:G27" si="0">(D22*F22)</f>
        <v>285000</v>
      </c>
    </row>
    <row r="23" spans="2:7" ht="24.6" customHeight="1" x14ac:dyDescent="0.3">
      <c r="B23" s="29" t="s">
        <v>60</v>
      </c>
      <c r="C23" s="30" t="s">
        <v>22</v>
      </c>
      <c r="D23" s="31">
        <v>4</v>
      </c>
      <c r="E23" s="30" t="s">
        <v>83</v>
      </c>
      <c r="F23" s="25">
        <v>15000</v>
      </c>
      <c r="G23" s="25">
        <f t="shared" si="0"/>
        <v>60000</v>
      </c>
    </row>
    <row r="24" spans="2:7" ht="14.55" customHeight="1" x14ac:dyDescent="0.3">
      <c r="B24" s="29" t="s">
        <v>61</v>
      </c>
      <c r="C24" s="30" t="s">
        <v>22</v>
      </c>
      <c r="D24" s="31">
        <v>1.5</v>
      </c>
      <c r="E24" s="30" t="s">
        <v>83</v>
      </c>
      <c r="F24" s="25">
        <v>15000</v>
      </c>
      <c r="G24" s="25">
        <f t="shared" si="0"/>
        <v>22500</v>
      </c>
    </row>
    <row r="25" spans="2:7" ht="14.55" customHeight="1" x14ac:dyDescent="0.3">
      <c r="B25" s="29" t="s">
        <v>85</v>
      </c>
      <c r="C25" s="30" t="s">
        <v>22</v>
      </c>
      <c r="D25" s="31">
        <v>16</v>
      </c>
      <c r="E25" s="30" t="s">
        <v>84</v>
      </c>
      <c r="F25" s="25">
        <v>15000</v>
      </c>
      <c r="G25" s="25">
        <f t="shared" si="0"/>
        <v>240000</v>
      </c>
    </row>
    <row r="26" spans="2:7" ht="14.55" customHeight="1" x14ac:dyDescent="0.3">
      <c r="B26" s="29" t="s">
        <v>62</v>
      </c>
      <c r="C26" s="30" t="s">
        <v>22</v>
      </c>
      <c r="D26" s="31">
        <v>24</v>
      </c>
      <c r="E26" s="30" t="s">
        <v>84</v>
      </c>
      <c r="F26" s="25">
        <v>15000</v>
      </c>
      <c r="G26" s="25">
        <f t="shared" si="0"/>
        <v>360000</v>
      </c>
    </row>
    <row r="27" spans="2:7" ht="12.75" customHeight="1" x14ac:dyDescent="0.3">
      <c r="B27" s="29" t="s">
        <v>76</v>
      </c>
      <c r="C27" s="30" t="s">
        <v>22</v>
      </c>
      <c r="D27" s="31">
        <v>20</v>
      </c>
      <c r="E27" s="30" t="s">
        <v>63</v>
      </c>
      <c r="F27" s="25">
        <v>15000</v>
      </c>
      <c r="G27" s="25">
        <f t="shared" si="0"/>
        <v>300000</v>
      </c>
    </row>
    <row r="28" spans="2:7" ht="12.75" customHeight="1" x14ac:dyDescent="0.3">
      <c r="B28" s="5" t="s">
        <v>23</v>
      </c>
      <c r="C28" s="6"/>
      <c r="D28" s="6"/>
      <c r="E28" s="6"/>
      <c r="F28" s="7"/>
      <c r="G28" s="8">
        <f>SUM(G21:G27)</f>
        <v>1275000</v>
      </c>
    </row>
    <row r="29" spans="2:7" ht="12" customHeight="1" x14ac:dyDescent="0.3">
      <c r="B29" s="56"/>
      <c r="C29" s="58"/>
      <c r="D29" s="58"/>
      <c r="E29" s="58"/>
      <c r="F29" s="63"/>
      <c r="G29" s="63"/>
    </row>
    <row r="30" spans="2:7" ht="12" customHeight="1" x14ac:dyDescent="0.3">
      <c r="B30" s="64" t="s">
        <v>24</v>
      </c>
      <c r="C30" s="65"/>
      <c r="D30" s="66"/>
      <c r="E30" s="66"/>
      <c r="F30" s="67"/>
      <c r="G30" s="67"/>
    </row>
    <row r="31" spans="2:7" ht="24" customHeight="1" x14ac:dyDescent="0.3">
      <c r="B31" s="68" t="s">
        <v>15</v>
      </c>
      <c r="C31" s="69" t="s">
        <v>16</v>
      </c>
      <c r="D31" s="69" t="s">
        <v>17</v>
      </c>
      <c r="E31" s="68" t="s">
        <v>18</v>
      </c>
      <c r="F31" s="69" t="s">
        <v>19</v>
      </c>
      <c r="G31" s="68" t="s">
        <v>20</v>
      </c>
    </row>
    <row r="32" spans="2:7" ht="12" customHeight="1" x14ac:dyDescent="0.3">
      <c r="B32" s="70"/>
      <c r="C32" s="71"/>
      <c r="D32" s="71"/>
      <c r="E32" s="71"/>
      <c r="F32" s="70"/>
      <c r="G32" s="70"/>
    </row>
    <row r="33" spans="2:7" ht="12" customHeight="1" x14ac:dyDescent="0.3">
      <c r="B33" s="72" t="s">
        <v>25</v>
      </c>
      <c r="C33" s="73"/>
      <c r="D33" s="73"/>
      <c r="E33" s="73"/>
      <c r="F33" s="74"/>
      <c r="G33" s="74">
        <f>SUM(G32)</f>
        <v>0</v>
      </c>
    </row>
    <row r="34" spans="2:7" ht="12" customHeight="1" x14ac:dyDescent="0.3">
      <c r="B34" s="75"/>
      <c r="C34" s="76"/>
      <c r="D34" s="76"/>
      <c r="E34" s="76"/>
      <c r="F34" s="77"/>
      <c r="G34" s="77"/>
    </row>
    <row r="35" spans="2:7" ht="12" customHeight="1" x14ac:dyDescent="0.3">
      <c r="B35" s="64" t="s">
        <v>26</v>
      </c>
      <c r="C35" s="65"/>
      <c r="D35" s="66"/>
      <c r="E35" s="66"/>
      <c r="F35" s="67"/>
      <c r="G35" s="67"/>
    </row>
    <row r="36" spans="2:7" ht="24" customHeight="1" x14ac:dyDescent="0.3">
      <c r="B36" s="78" t="s">
        <v>15</v>
      </c>
      <c r="C36" s="78" t="s">
        <v>16</v>
      </c>
      <c r="D36" s="78" t="s">
        <v>17</v>
      </c>
      <c r="E36" s="78" t="s">
        <v>18</v>
      </c>
      <c r="F36" s="79" t="s">
        <v>19</v>
      </c>
      <c r="G36" s="78" t="s">
        <v>20</v>
      </c>
    </row>
    <row r="37" spans="2:7" ht="12.75" customHeight="1" x14ac:dyDescent="0.3">
      <c r="B37" s="32" t="s">
        <v>28</v>
      </c>
      <c r="C37" s="33" t="s">
        <v>27</v>
      </c>
      <c r="D37" s="34">
        <v>0.5</v>
      </c>
      <c r="E37" s="33" t="s">
        <v>83</v>
      </c>
      <c r="F37" s="35">
        <v>240000</v>
      </c>
      <c r="G37" s="35">
        <f>+D37*F37</f>
        <v>120000</v>
      </c>
    </row>
    <row r="38" spans="2:7" ht="12.75" customHeight="1" x14ac:dyDescent="0.3">
      <c r="B38" s="32" t="s">
        <v>70</v>
      </c>
      <c r="C38" s="33" t="s">
        <v>27</v>
      </c>
      <c r="D38" s="34">
        <v>0.5</v>
      </c>
      <c r="E38" s="33" t="s">
        <v>83</v>
      </c>
      <c r="F38" s="35">
        <v>240000</v>
      </c>
      <c r="G38" s="35">
        <f>+D38*F38</f>
        <v>120000</v>
      </c>
    </row>
    <row r="39" spans="2:7" ht="12.75" customHeight="1" x14ac:dyDescent="0.3">
      <c r="B39" s="9" t="s">
        <v>29</v>
      </c>
      <c r="C39" s="10"/>
      <c r="D39" s="10"/>
      <c r="E39" s="10"/>
      <c r="F39" s="11"/>
      <c r="G39" s="12">
        <f>SUM(G37:G38)</f>
        <v>240000</v>
      </c>
    </row>
    <row r="40" spans="2:7" ht="12" customHeight="1" x14ac:dyDescent="0.3">
      <c r="B40" s="75"/>
      <c r="C40" s="76"/>
      <c r="D40" s="76"/>
      <c r="E40" s="76"/>
      <c r="F40" s="77"/>
      <c r="G40" s="77"/>
    </row>
    <row r="41" spans="2:7" ht="12" customHeight="1" x14ac:dyDescent="0.3">
      <c r="B41" s="64" t="s">
        <v>30</v>
      </c>
      <c r="C41" s="65"/>
      <c r="D41" s="66"/>
      <c r="E41" s="66"/>
      <c r="F41" s="67"/>
      <c r="G41" s="67"/>
    </row>
    <row r="42" spans="2:7" ht="24" customHeight="1" x14ac:dyDescent="0.3">
      <c r="B42" s="79" t="s">
        <v>31</v>
      </c>
      <c r="C42" s="79" t="s">
        <v>32</v>
      </c>
      <c r="D42" s="79" t="s">
        <v>33</v>
      </c>
      <c r="E42" s="79" t="s">
        <v>18</v>
      </c>
      <c r="F42" s="79" t="s">
        <v>19</v>
      </c>
      <c r="G42" s="79" t="s">
        <v>20</v>
      </c>
    </row>
    <row r="43" spans="2:7" ht="12.75" customHeight="1" x14ac:dyDescent="0.3">
      <c r="B43" s="36" t="s">
        <v>34</v>
      </c>
      <c r="C43" s="37"/>
      <c r="D43" s="37"/>
      <c r="E43" s="37"/>
      <c r="F43" s="37"/>
      <c r="G43" s="37"/>
    </row>
    <row r="44" spans="2:7" ht="12.75" customHeight="1" x14ac:dyDescent="0.3">
      <c r="B44" s="13" t="s">
        <v>35</v>
      </c>
      <c r="C44" s="14" t="s">
        <v>71</v>
      </c>
      <c r="D44" s="15">
        <v>40</v>
      </c>
      <c r="E44" s="14" t="s">
        <v>86</v>
      </c>
      <c r="F44" s="16">
        <v>15000</v>
      </c>
      <c r="G44" s="16">
        <f>+D44*F44</f>
        <v>600000</v>
      </c>
    </row>
    <row r="45" spans="2:7" ht="12.75" customHeight="1" x14ac:dyDescent="0.3">
      <c r="B45" s="38" t="s">
        <v>36</v>
      </c>
      <c r="C45" s="39"/>
      <c r="D45" s="40"/>
      <c r="E45" s="39"/>
      <c r="F45" s="16"/>
      <c r="G45" s="16"/>
    </row>
    <row r="46" spans="2:7" ht="12.75" customHeight="1" x14ac:dyDescent="0.3">
      <c r="B46" s="13" t="s">
        <v>79</v>
      </c>
      <c r="C46" s="14" t="s">
        <v>73</v>
      </c>
      <c r="D46" s="15">
        <v>18</v>
      </c>
      <c r="E46" s="14" t="s">
        <v>87</v>
      </c>
      <c r="F46" s="16">
        <v>49000</v>
      </c>
      <c r="G46" s="16">
        <f t="shared" ref="G46:G53" si="1">+D46*F46</f>
        <v>882000</v>
      </c>
    </row>
    <row r="47" spans="2:7" ht="12.75" customHeight="1" x14ac:dyDescent="0.3">
      <c r="B47" s="13" t="s">
        <v>88</v>
      </c>
      <c r="C47" s="14" t="s">
        <v>73</v>
      </c>
      <c r="D47" s="15">
        <v>12</v>
      </c>
      <c r="E47" s="14" t="s">
        <v>83</v>
      </c>
      <c r="F47" s="16">
        <v>40710</v>
      </c>
      <c r="G47" s="16">
        <f t="shared" si="1"/>
        <v>488520</v>
      </c>
    </row>
    <row r="48" spans="2:7" ht="12.75" customHeight="1" x14ac:dyDescent="0.3">
      <c r="B48" s="13" t="s">
        <v>96</v>
      </c>
      <c r="C48" s="14" t="s">
        <v>74</v>
      </c>
      <c r="D48" s="15">
        <v>720</v>
      </c>
      <c r="E48" s="14" t="s">
        <v>75</v>
      </c>
      <c r="F48" s="16">
        <v>3500</v>
      </c>
      <c r="G48" s="16">
        <f t="shared" si="1"/>
        <v>2520000</v>
      </c>
    </row>
    <row r="49" spans="1:251" ht="12.75" customHeight="1" x14ac:dyDescent="0.3">
      <c r="B49" s="38" t="s">
        <v>98</v>
      </c>
      <c r="C49" s="39"/>
      <c r="D49" s="40"/>
      <c r="E49" s="39"/>
      <c r="F49" s="16"/>
      <c r="G49" s="16"/>
    </row>
    <row r="50" spans="1:251" ht="13.05" customHeight="1" x14ac:dyDescent="0.3">
      <c r="B50" s="13" t="s">
        <v>104</v>
      </c>
      <c r="C50" s="14" t="s">
        <v>71</v>
      </c>
      <c r="D50" s="15">
        <v>6</v>
      </c>
      <c r="E50" s="14" t="s">
        <v>84</v>
      </c>
      <c r="F50" s="16">
        <v>48500</v>
      </c>
      <c r="G50" s="16">
        <f t="shared" si="1"/>
        <v>291000</v>
      </c>
    </row>
    <row r="51" spans="1:251" ht="13.05" customHeight="1" x14ac:dyDescent="0.3">
      <c r="B51" s="13" t="s">
        <v>97</v>
      </c>
      <c r="C51" s="14" t="s">
        <v>77</v>
      </c>
      <c r="D51" s="15">
        <v>9</v>
      </c>
      <c r="E51" s="14" t="s">
        <v>84</v>
      </c>
      <c r="F51" s="16">
        <v>28500</v>
      </c>
      <c r="G51" s="16">
        <f t="shared" si="1"/>
        <v>256500</v>
      </c>
    </row>
    <row r="52" spans="1:251" ht="13.05" customHeight="1" x14ac:dyDescent="0.3">
      <c r="B52" s="38" t="s">
        <v>89</v>
      </c>
      <c r="C52" s="14"/>
      <c r="D52" s="15"/>
      <c r="E52" s="14"/>
      <c r="F52" s="16"/>
      <c r="G52" s="16"/>
    </row>
    <row r="53" spans="1:251" ht="13.05" customHeight="1" x14ac:dyDescent="0.3">
      <c r="B53" s="13" t="s">
        <v>90</v>
      </c>
      <c r="C53" s="14" t="s">
        <v>71</v>
      </c>
      <c r="D53" s="15">
        <v>6</v>
      </c>
      <c r="E53" s="14" t="s">
        <v>69</v>
      </c>
      <c r="F53" s="16">
        <v>39500</v>
      </c>
      <c r="G53" s="16">
        <f t="shared" si="1"/>
        <v>237000</v>
      </c>
    </row>
    <row r="54" spans="1:251" ht="13.5" customHeight="1" x14ac:dyDescent="0.3">
      <c r="B54" s="9" t="s">
        <v>37</v>
      </c>
      <c r="C54" s="10"/>
      <c r="D54" s="10"/>
      <c r="E54" s="10"/>
      <c r="F54" s="11"/>
      <c r="G54" s="12">
        <f>SUM(G43:G53)</f>
        <v>5275020</v>
      </c>
    </row>
    <row r="55" spans="1:251" ht="12" customHeight="1" x14ac:dyDescent="0.3">
      <c r="B55" s="75"/>
      <c r="C55" s="76"/>
      <c r="D55" s="76"/>
      <c r="E55" s="80"/>
      <c r="F55" s="77"/>
      <c r="G55" s="77"/>
    </row>
    <row r="56" spans="1:251" ht="12" customHeight="1" x14ac:dyDescent="0.3">
      <c r="B56" s="64" t="s">
        <v>38</v>
      </c>
      <c r="C56" s="65"/>
      <c r="D56" s="66"/>
      <c r="E56" s="66"/>
      <c r="F56" s="67"/>
      <c r="G56" s="67"/>
    </row>
    <row r="57" spans="1:251" ht="24" customHeight="1" x14ac:dyDescent="0.3">
      <c r="B57" s="81" t="s">
        <v>39</v>
      </c>
      <c r="C57" s="82" t="s">
        <v>32</v>
      </c>
      <c r="D57" s="82" t="s">
        <v>33</v>
      </c>
      <c r="E57" s="81" t="s">
        <v>18</v>
      </c>
      <c r="F57" s="82" t="s">
        <v>19</v>
      </c>
      <c r="G57" s="81" t="s">
        <v>20</v>
      </c>
    </row>
    <row r="58" spans="1:251" ht="12.75" customHeight="1" x14ac:dyDescent="0.3">
      <c r="B58" s="41"/>
      <c r="C58" s="42"/>
      <c r="D58" s="22"/>
      <c r="E58" s="43"/>
      <c r="F58" s="44"/>
      <c r="G58" s="22"/>
    </row>
    <row r="59" spans="1:251" s="152" customFormat="1" ht="14.4" x14ac:dyDescent="0.3">
      <c r="A59" s="148"/>
      <c r="B59" s="149"/>
      <c r="C59" s="150"/>
      <c r="D59" s="22"/>
      <c r="E59" s="151"/>
      <c r="F59" s="44"/>
      <c r="G59" s="22"/>
      <c r="H59" s="148"/>
      <c r="I59" s="148"/>
      <c r="J59" s="148"/>
      <c r="K59" s="148"/>
      <c r="L59" s="148"/>
      <c r="M59" s="148"/>
      <c r="N59" s="148"/>
      <c r="O59" s="148"/>
      <c r="P59" s="148"/>
      <c r="Q59" s="148"/>
      <c r="R59" s="148"/>
      <c r="S59" s="148"/>
      <c r="T59" s="148"/>
      <c r="U59" s="148"/>
      <c r="V59" s="148"/>
      <c r="W59" s="148"/>
      <c r="X59" s="148"/>
      <c r="Y59" s="148"/>
      <c r="Z59" s="148"/>
      <c r="AA59" s="148"/>
      <c r="AB59" s="148"/>
      <c r="AC59" s="148"/>
      <c r="AD59" s="148"/>
      <c r="AE59" s="148"/>
      <c r="AF59" s="148"/>
      <c r="AG59" s="148"/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  <c r="BI59" s="148"/>
      <c r="BJ59" s="148"/>
      <c r="BK59" s="148"/>
      <c r="BL59" s="148"/>
      <c r="BM59" s="148"/>
      <c r="BN59" s="148"/>
      <c r="BO59" s="148"/>
      <c r="BP59" s="148"/>
      <c r="BQ59" s="148"/>
      <c r="BR59" s="148"/>
      <c r="BS59" s="148"/>
      <c r="BT59" s="148"/>
      <c r="BU59" s="148"/>
      <c r="BV59" s="148"/>
      <c r="BW59" s="148"/>
      <c r="BX59" s="148"/>
      <c r="BY59" s="148"/>
      <c r="BZ59" s="148"/>
      <c r="CA59" s="148"/>
      <c r="CB59" s="148"/>
      <c r="CC59" s="148"/>
      <c r="CD59" s="148"/>
      <c r="CE59" s="148"/>
      <c r="CF59" s="148"/>
      <c r="CG59" s="148"/>
      <c r="CH59" s="148"/>
      <c r="CI59" s="148"/>
      <c r="CJ59" s="148"/>
      <c r="CK59" s="148"/>
      <c r="CL59" s="148"/>
      <c r="CM59" s="148"/>
      <c r="CN59" s="148"/>
      <c r="CO59" s="148"/>
      <c r="CP59" s="148"/>
      <c r="CQ59" s="148"/>
      <c r="CR59" s="148"/>
      <c r="CS59" s="148"/>
      <c r="CT59" s="148"/>
      <c r="CU59" s="148"/>
      <c r="CV59" s="148"/>
      <c r="CW59" s="148"/>
      <c r="CX59" s="148"/>
      <c r="CY59" s="148"/>
      <c r="CZ59" s="148"/>
      <c r="DA59" s="148"/>
      <c r="DB59" s="148"/>
      <c r="DC59" s="148"/>
      <c r="DD59" s="148"/>
      <c r="DE59" s="148"/>
      <c r="DF59" s="148"/>
      <c r="DG59" s="148"/>
      <c r="DH59" s="148"/>
      <c r="DI59" s="148"/>
      <c r="DJ59" s="148"/>
      <c r="DK59" s="148"/>
      <c r="DL59" s="148"/>
      <c r="DM59" s="148"/>
      <c r="DN59" s="148"/>
      <c r="DO59" s="148"/>
      <c r="DP59" s="148"/>
      <c r="DQ59" s="148"/>
      <c r="DR59" s="148"/>
      <c r="DS59" s="148"/>
      <c r="DT59" s="148"/>
      <c r="DU59" s="148"/>
      <c r="DV59" s="148"/>
      <c r="DW59" s="148"/>
      <c r="DX59" s="148"/>
      <c r="DY59" s="148"/>
      <c r="DZ59" s="148"/>
      <c r="EA59" s="148"/>
      <c r="EB59" s="148"/>
      <c r="EC59" s="148"/>
      <c r="ED59" s="148"/>
      <c r="EE59" s="148"/>
      <c r="EF59" s="148"/>
      <c r="EG59" s="148"/>
      <c r="EH59" s="148"/>
      <c r="EI59" s="148"/>
      <c r="EJ59" s="148"/>
      <c r="EK59" s="148"/>
      <c r="EL59" s="148"/>
      <c r="EM59" s="148"/>
      <c r="EN59" s="148"/>
      <c r="EO59" s="148"/>
      <c r="EP59" s="148"/>
      <c r="EQ59" s="148"/>
      <c r="ER59" s="148"/>
      <c r="ES59" s="148"/>
      <c r="ET59" s="148"/>
      <c r="EU59" s="148"/>
      <c r="EV59" s="148"/>
      <c r="EW59" s="148"/>
      <c r="EX59" s="148"/>
      <c r="EY59" s="148"/>
      <c r="EZ59" s="148"/>
      <c r="FA59" s="148"/>
      <c r="FB59" s="148"/>
      <c r="FC59" s="148"/>
      <c r="FD59" s="148"/>
      <c r="FE59" s="148"/>
      <c r="FF59" s="148"/>
      <c r="FG59" s="148"/>
      <c r="FH59" s="148"/>
      <c r="FI59" s="148"/>
      <c r="FJ59" s="148"/>
      <c r="FK59" s="148"/>
      <c r="FL59" s="148"/>
      <c r="FM59" s="148"/>
      <c r="FN59" s="148"/>
      <c r="FO59" s="148"/>
      <c r="FP59" s="148"/>
      <c r="FQ59" s="148"/>
      <c r="FR59" s="148"/>
      <c r="FS59" s="148"/>
      <c r="FT59" s="148"/>
      <c r="FU59" s="148"/>
      <c r="FV59" s="148"/>
      <c r="FW59" s="148"/>
      <c r="FX59" s="148"/>
      <c r="FY59" s="148"/>
      <c r="FZ59" s="148"/>
      <c r="GA59" s="148"/>
      <c r="GB59" s="148"/>
      <c r="GC59" s="148"/>
      <c r="GD59" s="148"/>
      <c r="GE59" s="148"/>
      <c r="GF59" s="148"/>
      <c r="GG59" s="148"/>
      <c r="GH59" s="148"/>
      <c r="GI59" s="148"/>
      <c r="GJ59" s="148"/>
      <c r="GK59" s="148"/>
      <c r="GL59" s="148"/>
      <c r="GM59" s="148"/>
      <c r="GN59" s="148"/>
      <c r="GO59" s="148"/>
      <c r="GP59" s="148"/>
      <c r="GQ59" s="148"/>
      <c r="GR59" s="148"/>
      <c r="GS59" s="148"/>
      <c r="GT59" s="148"/>
      <c r="GU59" s="148"/>
      <c r="GV59" s="148"/>
      <c r="GW59" s="148"/>
      <c r="GX59" s="148"/>
      <c r="GY59" s="148"/>
      <c r="GZ59" s="148"/>
      <c r="HA59" s="148"/>
      <c r="HB59" s="148"/>
      <c r="HC59" s="148"/>
      <c r="HD59" s="148"/>
      <c r="HE59" s="148"/>
      <c r="HF59" s="148"/>
      <c r="HG59" s="148"/>
      <c r="HH59" s="148"/>
      <c r="HI59" s="148"/>
      <c r="HJ59" s="148"/>
      <c r="HK59" s="148"/>
      <c r="HL59" s="148"/>
      <c r="HM59" s="148"/>
      <c r="HN59" s="148"/>
      <c r="HO59" s="148"/>
      <c r="HP59" s="148"/>
      <c r="HQ59" s="148"/>
      <c r="HR59" s="148"/>
      <c r="HS59" s="148"/>
      <c r="HT59" s="148"/>
      <c r="HU59" s="148"/>
      <c r="HV59" s="148"/>
      <c r="HW59" s="148"/>
      <c r="HX59" s="148"/>
      <c r="HY59" s="148"/>
      <c r="HZ59" s="148"/>
      <c r="IA59" s="148"/>
      <c r="IB59" s="148"/>
      <c r="IC59" s="148"/>
      <c r="ID59" s="148"/>
      <c r="IE59" s="148"/>
      <c r="IF59" s="148"/>
      <c r="IG59" s="148"/>
      <c r="IH59" s="148"/>
      <c r="II59" s="148"/>
      <c r="IJ59" s="148"/>
      <c r="IK59" s="148"/>
      <c r="IL59" s="148"/>
      <c r="IM59" s="148"/>
      <c r="IN59" s="148"/>
      <c r="IO59" s="148"/>
      <c r="IP59" s="148"/>
      <c r="IQ59" s="148"/>
    </row>
    <row r="60" spans="1:251" ht="13.5" customHeight="1" x14ac:dyDescent="0.3">
      <c r="B60" s="83" t="s">
        <v>40</v>
      </c>
      <c r="C60" s="84"/>
      <c r="D60" s="84"/>
      <c r="E60" s="84"/>
      <c r="F60" s="85"/>
      <c r="G60" s="86">
        <f>SUM(G58)</f>
        <v>0</v>
      </c>
    </row>
    <row r="61" spans="1:251" ht="12" customHeight="1" x14ac:dyDescent="0.3">
      <c r="B61" s="87"/>
      <c r="C61" s="87"/>
      <c r="D61" s="87"/>
      <c r="E61" s="87"/>
      <c r="F61" s="88"/>
      <c r="G61" s="88"/>
    </row>
    <row r="62" spans="1:251" ht="12" customHeight="1" x14ac:dyDescent="0.3">
      <c r="B62" s="89" t="s">
        <v>41</v>
      </c>
      <c r="C62" s="90"/>
      <c r="D62" s="90"/>
      <c r="E62" s="90"/>
      <c r="F62" s="90"/>
      <c r="G62" s="91">
        <f>G28+G39+G54+G60</f>
        <v>6790020</v>
      </c>
    </row>
    <row r="63" spans="1:251" ht="12" customHeight="1" x14ac:dyDescent="0.3">
      <c r="B63" s="92" t="s">
        <v>42</v>
      </c>
      <c r="C63" s="93"/>
      <c r="D63" s="93"/>
      <c r="E63" s="93"/>
      <c r="F63" s="93"/>
      <c r="G63" s="94">
        <f>G62*0.05</f>
        <v>339501</v>
      </c>
    </row>
    <row r="64" spans="1:251" ht="12" customHeight="1" x14ac:dyDescent="0.3">
      <c r="B64" s="95" t="s">
        <v>43</v>
      </c>
      <c r="C64" s="96"/>
      <c r="D64" s="96"/>
      <c r="E64" s="96"/>
      <c r="F64" s="96"/>
      <c r="G64" s="97">
        <f>G63+G62</f>
        <v>7129521</v>
      </c>
    </row>
    <row r="65" spans="2:7" ht="12" customHeight="1" x14ac:dyDescent="0.3">
      <c r="B65" s="92" t="s">
        <v>44</v>
      </c>
      <c r="C65" s="93"/>
      <c r="D65" s="93"/>
      <c r="E65" s="93"/>
      <c r="F65" s="93"/>
      <c r="G65" s="94">
        <f>G12</f>
        <v>10000000</v>
      </c>
    </row>
    <row r="66" spans="2:7" ht="12" customHeight="1" x14ac:dyDescent="0.3">
      <c r="B66" s="98" t="s">
        <v>45</v>
      </c>
      <c r="C66" s="99"/>
      <c r="D66" s="99"/>
      <c r="E66" s="99"/>
      <c r="F66" s="99"/>
      <c r="G66" s="100">
        <f>G65-G64</f>
        <v>2870479</v>
      </c>
    </row>
    <row r="67" spans="2:7" ht="12" customHeight="1" x14ac:dyDescent="0.3">
      <c r="B67" s="101" t="s">
        <v>102</v>
      </c>
      <c r="C67" s="102"/>
      <c r="D67" s="102"/>
      <c r="E67" s="102"/>
      <c r="F67" s="102"/>
      <c r="G67" s="103"/>
    </row>
    <row r="68" spans="2:7" ht="12.75" customHeight="1" thickBot="1" x14ac:dyDescent="0.35">
      <c r="B68" s="104"/>
      <c r="C68" s="102"/>
      <c r="D68" s="102"/>
      <c r="E68" s="102"/>
      <c r="F68" s="102"/>
      <c r="G68" s="103"/>
    </row>
    <row r="69" spans="2:7" ht="12" customHeight="1" x14ac:dyDescent="0.3">
      <c r="B69" s="105" t="s">
        <v>103</v>
      </c>
      <c r="C69" s="106"/>
      <c r="D69" s="106"/>
      <c r="E69" s="106"/>
      <c r="F69" s="107"/>
      <c r="G69" s="103"/>
    </row>
    <row r="70" spans="2:7" ht="12" customHeight="1" x14ac:dyDescent="0.3">
      <c r="B70" s="45" t="s">
        <v>46</v>
      </c>
      <c r="C70" s="108"/>
      <c r="D70" s="108"/>
      <c r="E70" s="108"/>
      <c r="F70" s="109"/>
      <c r="G70" s="103"/>
    </row>
    <row r="71" spans="2:7" ht="12" customHeight="1" x14ac:dyDescent="0.3">
      <c r="B71" s="45" t="s">
        <v>91</v>
      </c>
      <c r="C71" s="108"/>
      <c r="D71" s="108"/>
      <c r="E71" s="108"/>
      <c r="F71" s="109"/>
      <c r="G71" s="103"/>
    </row>
    <row r="72" spans="2:7" ht="12" customHeight="1" x14ac:dyDescent="0.3">
      <c r="B72" s="45" t="s">
        <v>64</v>
      </c>
      <c r="C72" s="108"/>
      <c r="D72" s="108"/>
      <c r="E72" s="108"/>
      <c r="F72" s="109"/>
      <c r="G72" s="103"/>
    </row>
    <row r="73" spans="2:7" ht="12" customHeight="1" x14ac:dyDescent="0.3">
      <c r="B73" s="45" t="s">
        <v>65</v>
      </c>
      <c r="C73" s="108"/>
      <c r="D73" s="108"/>
      <c r="E73" s="108"/>
      <c r="F73" s="109"/>
      <c r="G73" s="103"/>
    </row>
    <row r="74" spans="2:7" ht="12" customHeight="1" x14ac:dyDescent="0.3">
      <c r="B74" s="45" t="s">
        <v>66</v>
      </c>
      <c r="C74" s="108"/>
      <c r="D74" s="108"/>
      <c r="E74" s="108"/>
      <c r="F74" s="109"/>
      <c r="G74" s="103"/>
    </row>
    <row r="75" spans="2:7" ht="12" customHeight="1" x14ac:dyDescent="0.3">
      <c r="B75" s="45" t="s">
        <v>67</v>
      </c>
      <c r="C75" s="108"/>
      <c r="D75" s="108"/>
      <c r="E75" s="108"/>
      <c r="F75" s="109"/>
      <c r="G75" s="103"/>
    </row>
    <row r="76" spans="2:7" ht="12" customHeight="1" x14ac:dyDescent="0.3">
      <c r="B76" s="45" t="s">
        <v>92</v>
      </c>
      <c r="C76" s="108"/>
      <c r="D76" s="108"/>
      <c r="E76" s="108"/>
      <c r="F76" s="109"/>
      <c r="G76" s="103"/>
    </row>
    <row r="77" spans="2:7" ht="12" customHeight="1" thickBot="1" x14ac:dyDescent="0.35">
      <c r="B77" s="46" t="s">
        <v>94</v>
      </c>
      <c r="C77" s="110"/>
      <c r="D77" s="110"/>
      <c r="E77" s="110"/>
      <c r="F77" s="111"/>
      <c r="G77" s="103"/>
    </row>
    <row r="78" spans="2:7" ht="12.75" customHeight="1" thickBot="1" x14ac:dyDescent="0.35">
      <c r="B78" s="104"/>
      <c r="C78" s="108"/>
      <c r="D78" s="108"/>
      <c r="E78" s="108"/>
      <c r="F78" s="108"/>
      <c r="G78" s="103"/>
    </row>
    <row r="79" spans="2:7" ht="15" customHeight="1" thickBot="1" x14ac:dyDescent="0.35">
      <c r="B79" s="136" t="s">
        <v>47</v>
      </c>
      <c r="C79" s="137"/>
      <c r="D79" s="112"/>
      <c r="E79" s="113"/>
      <c r="F79" s="113"/>
      <c r="G79" s="103"/>
    </row>
    <row r="80" spans="2:7" ht="12" customHeight="1" x14ac:dyDescent="0.3">
      <c r="B80" s="114" t="s">
        <v>39</v>
      </c>
      <c r="C80" s="115" t="s">
        <v>48</v>
      </c>
      <c r="D80" s="116" t="s">
        <v>49</v>
      </c>
      <c r="E80" s="113"/>
      <c r="F80" s="113"/>
      <c r="G80" s="103"/>
    </row>
    <row r="81" spans="2:7" ht="12" customHeight="1" x14ac:dyDescent="0.3">
      <c r="B81" s="117" t="s">
        <v>50</v>
      </c>
      <c r="C81" s="118">
        <f>+G28</f>
        <v>1275000</v>
      </c>
      <c r="D81" s="119">
        <f>(C81/C87)</f>
        <v>0.17883389360940238</v>
      </c>
      <c r="E81" s="113"/>
      <c r="F81" s="113"/>
      <c r="G81" s="103"/>
    </row>
    <row r="82" spans="2:7" ht="12" customHeight="1" x14ac:dyDescent="0.3">
      <c r="B82" s="117" t="s">
        <v>51</v>
      </c>
      <c r="C82" s="120">
        <v>0</v>
      </c>
      <c r="D82" s="119">
        <v>0</v>
      </c>
      <c r="E82" s="113"/>
      <c r="F82" s="113"/>
      <c r="G82" s="103"/>
    </row>
    <row r="83" spans="2:7" ht="12" customHeight="1" x14ac:dyDescent="0.3">
      <c r="B83" s="117" t="s">
        <v>52</v>
      </c>
      <c r="C83" s="118">
        <f>+G39</f>
        <v>240000</v>
      </c>
      <c r="D83" s="119">
        <f>(C83/C87)</f>
        <v>3.3662850561769861E-2</v>
      </c>
      <c r="E83" s="113"/>
      <c r="F83" s="113"/>
      <c r="G83" s="103"/>
    </row>
    <row r="84" spans="2:7" ht="12" customHeight="1" x14ac:dyDescent="0.3">
      <c r="B84" s="117" t="s">
        <v>31</v>
      </c>
      <c r="C84" s="118">
        <f>+G54</f>
        <v>5275020</v>
      </c>
      <c r="D84" s="119">
        <f>(C84/C87)</f>
        <v>0.73988420820978018</v>
      </c>
      <c r="E84" s="113"/>
      <c r="F84" s="113"/>
      <c r="G84" s="103"/>
    </row>
    <row r="85" spans="2:7" ht="12" customHeight="1" x14ac:dyDescent="0.3">
      <c r="B85" s="117" t="s">
        <v>53</v>
      </c>
      <c r="C85" s="121">
        <f>+G60</f>
        <v>0</v>
      </c>
      <c r="D85" s="119">
        <f>(C85/C87)</f>
        <v>0</v>
      </c>
      <c r="E85" s="122"/>
      <c r="F85" s="122"/>
      <c r="G85" s="103"/>
    </row>
    <row r="86" spans="2:7" ht="12" customHeight="1" x14ac:dyDescent="0.3">
      <c r="B86" s="117" t="s">
        <v>54</v>
      </c>
      <c r="C86" s="121">
        <f>+G63</f>
        <v>339501</v>
      </c>
      <c r="D86" s="119">
        <f>(C86/C87)</f>
        <v>4.7619047619047616E-2</v>
      </c>
      <c r="E86" s="122"/>
      <c r="F86" s="122"/>
      <c r="G86" s="103"/>
    </row>
    <row r="87" spans="2:7" ht="12.75" customHeight="1" thickBot="1" x14ac:dyDescent="0.35">
      <c r="B87" s="123" t="s">
        <v>55</v>
      </c>
      <c r="C87" s="124">
        <f>SUM(C81:C86)</f>
        <v>7129521</v>
      </c>
      <c r="D87" s="125">
        <f>SUM(D81:D86)</f>
        <v>1</v>
      </c>
      <c r="E87" s="122"/>
      <c r="F87" s="122"/>
      <c r="G87" s="103"/>
    </row>
    <row r="88" spans="2:7" ht="12" customHeight="1" x14ac:dyDescent="0.3">
      <c r="B88" s="104"/>
      <c r="C88" s="102"/>
      <c r="D88" s="102"/>
      <c r="E88" s="102"/>
      <c r="F88" s="102"/>
      <c r="G88" s="103"/>
    </row>
    <row r="89" spans="2:7" ht="12.75" customHeight="1" thickBot="1" x14ac:dyDescent="0.35">
      <c r="B89" s="47"/>
      <c r="C89" s="102"/>
      <c r="D89" s="102"/>
      <c r="E89" s="102"/>
      <c r="F89" s="102"/>
      <c r="G89" s="103"/>
    </row>
    <row r="90" spans="2:7" ht="12" customHeight="1" thickBot="1" x14ac:dyDescent="0.35">
      <c r="B90" s="126"/>
      <c r="C90" s="127" t="s">
        <v>99</v>
      </c>
      <c r="D90" s="128"/>
      <c r="E90" s="129"/>
      <c r="F90" s="122"/>
      <c r="G90" s="103"/>
    </row>
    <row r="91" spans="2:7" ht="12" customHeight="1" x14ac:dyDescent="0.3">
      <c r="B91" s="130" t="s">
        <v>100</v>
      </c>
      <c r="C91" s="131">
        <f>625-188</f>
        <v>437</v>
      </c>
      <c r="D91" s="131">
        <f>625-125</f>
        <v>500</v>
      </c>
      <c r="E91" s="132">
        <v>625</v>
      </c>
      <c r="F91" s="133"/>
      <c r="G91" s="134"/>
    </row>
    <row r="92" spans="2:7" ht="12.75" customHeight="1" thickBot="1" x14ac:dyDescent="0.35">
      <c r="B92" s="123" t="s">
        <v>101</v>
      </c>
      <c r="C92" s="124">
        <f>(G64/C91)</f>
        <v>16314.693363844393</v>
      </c>
      <c r="D92" s="124">
        <f>(G64/D91)</f>
        <v>14259.041999999999</v>
      </c>
      <c r="E92" s="135">
        <f>(G64/E91)</f>
        <v>11407.2336</v>
      </c>
      <c r="F92" s="133"/>
      <c r="G92" s="134"/>
    </row>
    <row r="93" spans="2:7" ht="15.6" customHeight="1" x14ac:dyDescent="0.3">
      <c r="B93" s="101" t="s">
        <v>56</v>
      </c>
      <c r="C93" s="108"/>
      <c r="D93" s="108"/>
      <c r="E93" s="108"/>
      <c r="F93" s="108"/>
      <c r="G93" s="108"/>
    </row>
  </sheetData>
  <mergeCells count="8">
    <mergeCell ref="B79:C79"/>
    <mergeCell ref="E13:F13"/>
    <mergeCell ref="E11:F11"/>
    <mergeCell ref="E10:F10"/>
    <mergeCell ref="E9:F9"/>
    <mergeCell ref="E14:F14"/>
    <mergeCell ref="E15:F15"/>
    <mergeCell ref="B17:G17"/>
  </mergeCells>
  <printOptions horizontalCentered="1"/>
  <pageMargins left="0.74803149606299213" right="0.74803149606299213" top="0.98425196850393704" bottom="0.98425196850393704" header="0" footer="0"/>
  <pageSetup scale="65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Maíz Choclo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Ibacache Monardez Ahilin Margot</cp:lastModifiedBy>
  <cp:lastPrinted>2022-01-10T18:00:23Z</cp:lastPrinted>
  <dcterms:created xsi:type="dcterms:W3CDTF">2020-11-27T12:49:26Z</dcterms:created>
  <dcterms:modified xsi:type="dcterms:W3CDTF">2022-07-12T18:57:59Z</dcterms:modified>
</cp:coreProperties>
</file>