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5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Chillán\"/>
    </mc:Choice>
  </mc:AlternateContent>
  <xr:revisionPtr revIDLastSave="9" documentId="11_C080785AC43D54017CCF1AABA62B3021915F48DF" xr6:coauthVersionLast="47" xr6:coauthVersionMax="47" xr10:uidLastSave="{55A926A1-6CB6-4730-BA63-C3858A3FFC64}"/>
  <bookViews>
    <workbookView xWindow="0" yWindow="0" windowWidth="20490" windowHeight="7755" xr2:uid="{00000000-000D-0000-FFFF-FFFF00000000}"/>
  </bookViews>
  <sheets>
    <sheet name="MAIZ CHOCLO" sheetId="1" r:id="rId1"/>
  </sheets>
  <definedNames>
    <definedName name="_xlnm.Print_Area" localSheetId="0">'MAIZ CHOCLO'!$A$1:$F$94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3" i="1" l="1"/>
  <c r="F54" i="1"/>
  <c r="F48" i="1" l="1"/>
  <c r="F49" i="1"/>
  <c r="F50" i="1"/>
  <c r="F29" i="1"/>
  <c r="F30" i="1" s="1"/>
  <c r="B84" i="1" s="1"/>
  <c r="F57" i="1"/>
  <c r="F56" i="1"/>
  <c r="F52" i="1"/>
  <c r="F47" i="1"/>
  <c r="F37" i="1"/>
  <c r="F38" i="1"/>
  <c r="F63" i="1"/>
  <c r="F64" i="1" s="1"/>
  <c r="B87" i="1" s="1"/>
  <c r="F36" i="1"/>
  <c r="F24" i="1"/>
  <c r="F20" i="1"/>
  <c r="F21" i="1"/>
  <c r="F22" i="1"/>
  <c r="F23" i="1"/>
  <c r="F34" i="1"/>
  <c r="F35" i="1"/>
  <c r="F44" i="1"/>
  <c r="F46" i="1"/>
  <c r="F11" i="1"/>
  <c r="F69" i="1" s="1"/>
  <c r="F58" i="1" l="1"/>
  <c r="B86" i="1" s="1"/>
  <c r="F39" i="1"/>
  <c r="B85" i="1" s="1"/>
  <c r="F25" i="1"/>
  <c r="B83" i="1" s="1"/>
  <c r="F66" i="1" l="1"/>
  <c r="F67" i="1" s="1"/>
  <c r="F68" i="1" s="1"/>
  <c r="B88" i="1" l="1"/>
  <c r="B89" i="1"/>
  <c r="D93" i="1"/>
  <c r="C93" i="1"/>
  <c r="B93" i="1"/>
  <c r="F70" i="1"/>
  <c r="C87" i="1" l="1"/>
  <c r="C86" i="1"/>
  <c r="C85" i="1"/>
  <c r="C83" i="1"/>
  <c r="C88" i="1"/>
  <c r="C89" i="1" l="1"/>
</calcChain>
</file>

<file path=xl/sharedStrings.xml><?xml version="1.0" encoding="utf-8"?>
<sst xmlns="http://schemas.openxmlformats.org/spreadsheetml/2006/main" count="165" uniqueCount="118">
  <si>
    <t>RUBRO O CULTIVO</t>
  </si>
  <si>
    <t>Maiz choclo</t>
  </si>
  <si>
    <t>RENDIMIENTO (UNIDAD/Há.)</t>
  </si>
  <si>
    <t>VARIEDAD</t>
  </si>
  <si>
    <t>Maíz choclo</t>
  </si>
  <si>
    <t>FECHA ESTIMADA  PRECIO VENTA</t>
  </si>
  <si>
    <t>Febrero</t>
  </si>
  <si>
    <t>NIVEL TECNOLÓGICO</t>
  </si>
  <si>
    <t>Medio</t>
  </si>
  <si>
    <t>PRECIO ESPERADO ($/UNIDAD)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</si>
  <si>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</si>
  <si>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</si>
  <si>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</si>
  <si>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</si>
  <si>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</si>
  <si>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</si>
  <si>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mayorista</t>
  </si>
  <si>
    <t>COMUNA/LOCALIDAD</t>
  </si>
  <si>
    <t>Todas las comunas del área</t>
  </si>
  <si>
    <t>FECHA DE COSECHA</t>
  </si>
  <si>
    <t>FECHA PRECIO INSUMOS</t>
  </si>
  <si>
    <t>CONTINGENCIA</t>
  </si>
  <si>
    <t>Heladas - Exceso lluvia -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</si>
  <si>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</si>
  <si>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</si>
  <si>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</si>
  <si>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</si>
  <si>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</si>
  <si>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</si>
  <si>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</si>
  <si>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</si>
  <si>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Paleo acequia</t>
  </si>
  <si>
    <t>jh</t>
  </si>
  <si>
    <t>Sept</t>
  </si>
  <si>
    <t>Riego</t>
  </si>
  <si>
    <t>Oct - Ene</t>
  </si>
  <si>
    <t>Limpieza cultivadora</t>
  </si>
  <si>
    <t>Nov - Ene</t>
  </si>
  <si>
    <t>Aplicación fertilizante</t>
  </si>
  <si>
    <t>Dic</t>
  </si>
  <si>
    <t xml:space="preserve">Cosecha </t>
  </si>
  <si>
    <t>Feb</t>
  </si>
  <si>
    <t>Subtotal Jornadas Hombre</t>
  </si>
  <si>
    <t>JORNADAS ANIMAL</t>
  </si>
  <si>
    <t>Limpieza con cultivadora</t>
  </si>
  <si>
    <t>ja</t>
  </si>
  <si>
    <t>Subtotal Jornadas Animal</t>
  </si>
  <si>
    <t>MAQUINARIA</t>
  </si>
  <si>
    <t>Aradura</t>
  </si>
  <si>
    <t>JM</t>
  </si>
  <si>
    <t>Ago</t>
  </si>
  <si>
    <t>Rastraje (botella)</t>
  </si>
  <si>
    <t>Sept - Oct</t>
  </si>
  <si>
    <t>Aplicación Insecticida</t>
  </si>
  <si>
    <t>Dic - Ene</t>
  </si>
  <si>
    <t>Aplicación herbicida</t>
  </si>
  <si>
    <t xml:space="preserve">Oct </t>
  </si>
  <si>
    <t>Trompo abonador (cal y fertilizantes)</t>
  </si>
  <si>
    <t>Subtotal Costo Maquinaria</t>
  </si>
  <si>
    <t>INSUMOS</t>
  </si>
  <si>
    <t>Insumos</t>
  </si>
  <si>
    <t>Unidad (Kg/l/u)</t>
  </si>
  <si>
    <t>Cantidad (Kg/l/u)</t>
  </si>
  <si>
    <t xml:space="preserve">SEMILLA </t>
  </si>
  <si>
    <t xml:space="preserve">Semilla </t>
  </si>
  <si>
    <t>bolsa</t>
  </si>
  <si>
    <t>Oct - Nov</t>
  </si>
  <si>
    <t>FERTILIZANTES</t>
  </si>
  <si>
    <t>Mezcla 9-41-12</t>
  </si>
  <si>
    <t>kg</t>
  </si>
  <si>
    <t>Jul</t>
  </si>
  <si>
    <t>Urea</t>
  </si>
  <si>
    <t>Cal</t>
  </si>
  <si>
    <t>Biotron Plus</t>
  </si>
  <si>
    <t>lt</t>
  </si>
  <si>
    <t xml:space="preserve">Sept - Oct - Nov </t>
  </si>
  <si>
    <t>Foli - Zyme</t>
  </si>
  <si>
    <t>Nov</t>
  </si>
  <si>
    <t>HERBICIDAS</t>
  </si>
  <si>
    <t>Primagram Gold 660 SC</t>
  </si>
  <si>
    <t>Soberan 420 SC</t>
  </si>
  <si>
    <t>Sept - Oct - Nov</t>
  </si>
  <si>
    <t>Atrazina 500 SC</t>
  </si>
  <si>
    <t>INSECTICIDAS</t>
  </si>
  <si>
    <t>Lorsban Plus</t>
  </si>
  <si>
    <t>Troya 4EC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</si>
  <si>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</si>
  <si>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</si>
  <si>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</si>
  <si>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</si>
  <si>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</si>
  <si>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</si>
  <si>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</si>
  <si>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</si>
  <si>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</si>
  <si>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</si>
  <si>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</si>
  <si>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</si>
  <si>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</si>
  <si>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</si>
  <si>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</si>
  <si>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</si>
  <si>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</si>
  <si>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</si>
  <si>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</si>
  <si>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$/UNIDAD</t>
  </si>
  <si>
    <t>%</t>
  </si>
  <si>
    <t>Mano de obra</t>
  </si>
  <si>
    <t>IVA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</si>
  <si>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</si>
  <si>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</si>
  <si>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</si>
  <si>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</si>
  <si>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</si>
  <si>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</si>
  <si>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(unidad/hà)</t>
  </si>
  <si>
    <t>Costo unitario ($/unidad)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</si>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</sst>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</numFmts>
  <fonts count="1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NumberFormat="0" applyFill="0" applyBorder="0" applyProtection="0"/>
    <xf numFmtId="164" fontId="10" fillId="0" borderId="0" applyFont="0" applyFill="0" applyBorder="0" applyAlignment="0" applyProtection="0"/>
  </cellStyleXfs>
  <cellXfs count="162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49" fontId="2" fillId="3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3" fontId="1" fillId="2" borderId="5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49" fontId="1" fillId="10" borderId="5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66" fontId="3" fillId="3" borderId="5" xfId="0" applyNumberFormat="1" applyFont="1" applyFill="1" applyBorder="1" applyAlignment="1">
      <alignment vertical="center" wrapText="1"/>
    </xf>
    <xf numFmtId="3" fontId="1" fillId="2" borderId="10" xfId="0" applyNumberFormat="1" applyFont="1" applyFill="1" applyBorder="1" applyAlignment="1">
      <alignment vertical="center" wrapText="1"/>
    </xf>
    <xf numFmtId="49" fontId="2" fillId="3" borderId="46" xfId="0" applyNumberFormat="1" applyFont="1" applyFill="1" applyBorder="1" applyAlignment="1">
      <alignment horizontal="center" vertical="center" wrapText="1"/>
    </xf>
    <xf numFmtId="0" fontId="1" fillId="10" borderId="45" xfId="0" applyFont="1" applyFill="1" applyBorder="1" applyAlignment="1">
      <alignment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left" vertical="center" wrapText="1"/>
    </xf>
    <xf numFmtId="166" fontId="1" fillId="2" borderId="45" xfId="0" applyNumberFormat="1" applyFont="1" applyFill="1" applyBorder="1" applyAlignment="1">
      <alignment vertical="center" wrapText="1"/>
    </xf>
    <xf numFmtId="166" fontId="3" fillId="3" borderId="74" xfId="0" applyNumberFormat="1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3" fontId="1" fillId="2" borderId="14" xfId="0" applyNumberFormat="1" applyFont="1" applyFill="1" applyBorder="1" applyAlignment="1">
      <alignment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166" fontId="3" fillId="3" borderId="12" xfId="0" applyNumberFormat="1" applyFont="1" applyFill="1" applyBorder="1" applyAlignment="1">
      <alignment vertical="center" wrapText="1"/>
    </xf>
    <xf numFmtId="0" fontId="1" fillId="0" borderId="17" xfId="0" applyNumberFormat="1" applyFont="1" applyBorder="1" applyAlignment="1">
      <alignment vertical="center" wrapText="1"/>
    </xf>
    <xf numFmtId="49" fontId="1" fillId="10" borderId="45" xfId="0" applyNumberFormat="1" applyFont="1" applyFill="1" applyBorder="1" applyAlignment="1">
      <alignment vertical="center" wrapText="1"/>
    </xf>
    <xf numFmtId="166" fontId="1" fillId="10" borderId="5" xfId="0" applyNumberFormat="1" applyFont="1" applyFill="1" applyBorder="1" applyAlignment="1">
      <alignment vertical="center" wrapText="1"/>
    </xf>
    <xf numFmtId="49" fontId="1" fillId="10" borderId="45" xfId="0" applyNumberFormat="1" applyFont="1" applyFill="1" applyBorder="1" applyAlignment="1">
      <alignment horizontal="center" vertical="center" wrapText="1"/>
    </xf>
    <xf numFmtId="1" fontId="1" fillId="10" borderId="45" xfId="0" applyNumberFormat="1" applyFont="1" applyFill="1" applyBorder="1" applyAlignment="1">
      <alignment horizontal="center" vertical="center" wrapText="1"/>
    </xf>
    <xf numFmtId="166" fontId="1" fillId="10" borderId="45" xfId="0" applyNumberFormat="1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49" fontId="6" fillId="10" borderId="45" xfId="0" applyNumberFormat="1" applyFont="1" applyFill="1" applyBorder="1" applyAlignment="1">
      <alignment horizontal="left" vertical="center" wrapText="1"/>
    </xf>
    <xf numFmtId="49" fontId="6" fillId="10" borderId="45" xfId="0" applyNumberFormat="1" applyFont="1" applyFill="1" applyBorder="1" applyAlignment="1">
      <alignment horizontal="center" vertical="center" wrapText="1"/>
    </xf>
    <xf numFmtId="0" fontId="6" fillId="10" borderId="45" xfId="0" applyNumberFormat="1" applyFont="1" applyFill="1" applyBorder="1" applyAlignment="1">
      <alignment horizontal="center" vertical="center" wrapText="1"/>
    </xf>
    <xf numFmtId="166" fontId="6" fillId="10" borderId="45" xfId="0" applyNumberFormat="1" applyFont="1" applyFill="1" applyBorder="1" applyAlignment="1">
      <alignment horizontal="center" vertical="center" wrapText="1"/>
    </xf>
    <xf numFmtId="49" fontId="7" fillId="5" borderId="77" xfId="0" applyNumberFormat="1" applyFont="1" applyFill="1" applyBorder="1" applyAlignment="1">
      <alignment vertical="center" wrapText="1"/>
    </xf>
    <xf numFmtId="0" fontId="1" fillId="2" borderId="77" xfId="0" applyFont="1" applyFill="1" applyBorder="1" applyAlignment="1">
      <alignment horizontal="center" vertical="center" wrapText="1"/>
    </xf>
    <xf numFmtId="3" fontId="1" fillId="2" borderId="77" xfId="0" applyNumberFormat="1" applyFont="1" applyFill="1" applyBorder="1" applyAlignment="1">
      <alignment vertical="center" wrapText="1"/>
    </xf>
    <xf numFmtId="166" fontId="6" fillId="10" borderId="45" xfId="0" applyNumberFormat="1" applyFont="1" applyFill="1" applyBorder="1" applyAlignment="1">
      <alignment horizontal="right" vertical="center" wrapText="1"/>
    </xf>
    <xf numFmtId="166" fontId="3" fillId="3" borderId="15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3" fontId="1" fillId="2" borderId="19" xfId="0" applyNumberFormat="1" applyFont="1" applyFill="1" applyBorder="1" applyAlignment="1">
      <alignment vertical="center" wrapText="1"/>
    </xf>
    <xf numFmtId="166" fontId="2" fillId="5" borderId="20" xfId="0" applyNumberFormat="1" applyFont="1" applyFill="1" applyBorder="1" applyAlignment="1">
      <alignment vertical="center" wrapText="1"/>
    </xf>
    <xf numFmtId="166" fontId="2" fillId="3" borderId="21" xfId="0" applyNumberFormat="1" applyFont="1" applyFill="1" applyBorder="1" applyAlignment="1">
      <alignment vertical="center" wrapText="1"/>
    </xf>
    <xf numFmtId="166" fontId="2" fillId="5" borderId="21" xfId="0" applyNumberFormat="1" applyFont="1" applyFill="1" applyBorder="1" applyAlignment="1">
      <alignment vertical="center" wrapText="1"/>
    </xf>
    <xf numFmtId="166" fontId="2" fillId="6" borderId="22" xfId="0" applyNumberFormat="1" applyFont="1" applyFill="1" applyBorder="1" applyAlignment="1">
      <alignment vertical="center" wrapText="1"/>
    </xf>
    <xf numFmtId="49" fontId="1" fillId="2" borderId="17" xfId="0" applyNumberFormat="1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165" fontId="2" fillId="2" borderId="17" xfId="0" applyNumberFormat="1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7" borderId="17" xfId="0" applyFont="1" applyFill="1" applyBorder="1" applyAlignment="1">
      <alignment vertical="center" wrapText="1"/>
    </xf>
    <xf numFmtId="49" fontId="5" fillId="8" borderId="23" xfId="0" applyNumberFormat="1" applyFont="1" applyFill="1" applyBorder="1" applyAlignment="1">
      <alignment vertical="center" wrapText="1"/>
    </xf>
    <xf numFmtId="49" fontId="5" fillId="8" borderId="18" xfId="0" applyNumberFormat="1" applyFont="1" applyFill="1" applyBorder="1" applyAlignment="1">
      <alignment vertical="center" wrapText="1"/>
    </xf>
    <xf numFmtId="49" fontId="1" fillId="8" borderId="24" xfId="0" applyNumberFormat="1" applyFont="1" applyFill="1" applyBorder="1" applyAlignment="1">
      <alignment vertical="center" wrapText="1"/>
    </xf>
    <xf numFmtId="49" fontId="5" fillId="2" borderId="25" xfId="0" applyNumberFormat="1" applyFont="1" applyFill="1" applyBorder="1" applyAlignment="1">
      <alignment vertical="center" wrapText="1"/>
    </xf>
    <xf numFmtId="9" fontId="1" fillId="2" borderId="26" xfId="0" applyNumberFormat="1" applyFont="1" applyFill="1" applyBorder="1" applyAlignment="1">
      <alignment vertical="center" wrapText="1"/>
    </xf>
    <xf numFmtId="0" fontId="2" fillId="7" borderId="17" xfId="0" applyFont="1" applyFill="1" applyBorder="1" applyAlignment="1">
      <alignment vertical="center" wrapText="1"/>
    </xf>
    <xf numFmtId="49" fontId="5" fillId="8" borderId="27" xfId="0" applyNumberFormat="1" applyFont="1" applyFill="1" applyBorder="1" applyAlignment="1">
      <alignment vertical="center" wrapText="1"/>
    </xf>
    <xf numFmtId="9" fontId="5" fillId="8" borderId="29" xfId="0" applyNumberFormat="1" applyFont="1" applyFill="1" applyBorder="1" applyAlignment="1">
      <alignment vertical="center" wrapText="1"/>
    </xf>
    <xf numFmtId="0" fontId="2" fillId="7" borderId="16" xfId="0" applyFont="1" applyFill="1" applyBorder="1" applyAlignment="1">
      <alignment vertical="center" wrapText="1"/>
    </xf>
    <xf numFmtId="49" fontId="5" fillId="8" borderId="41" xfId="0" applyNumberFormat="1" applyFont="1" applyFill="1" applyBorder="1" applyAlignment="1">
      <alignment vertical="center" wrapText="1"/>
    </xf>
    <xf numFmtId="0" fontId="5" fillId="7" borderId="17" xfId="0" applyFont="1" applyFill="1" applyBorder="1" applyAlignment="1">
      <alignment vertical="center" wrapText="1"/>
    </xf>
    <xf numFmtId="165" fontId="5" fillId="2" borderId="17" xfId="0" applyNumberFormat="1" applyFont="1" applyFill="1" applyBorder="1" applyAlignment="1">
      <alignment vertical="center" wrapText="1"/>
    </xf>
    <xf numFmtId="17" fontId="1" fillId="2" borderId="5" xfId="0" applyNumberFormat="1" applyFont="1" applyFill="1" applyBorder="1" applyAlignment="1">
      <alignment horizontal="right" vertical="center" wrapText="1"/>
    </xf>
    <xf numFmtId="0" fontId="1" fillId="10" borderId="0" xfId="0" applyNumberFormat="1" applyFont="1" applyFill="1" applyAlignment="1">
      <alignment vertical="center" wrapText="1"/>
    </xf>
    <xf numFmtId="0" fontId="1" fillId="10" borderId="17" xfId="0" applyNumberFormat="1" applyFont="1" applyFill="1" applyBorder="1" applyAlignment="1">
      <alignment vertical="center" wrapText="1"/>
    </xf>
    <xf numFmtId="0" fontId="1" fillId="10" borderId="0" xfId="0" applyFont="1" applyFill="1" applyAlignment="1">
      <alignment vertical="center" wrapText="1"/>
    </xf>
    <xf numFmtId="49" fontId="1" fillId="10" borderId="5" xfId="0" applyNumberFormat="1" applyFont="1" applyFill="1" applyBorder="1" applyAlignment="1">
      <alignment vertical="center" wrapText="1"/>
    </xf>
    <xf numFmtId="49" fontId="1" fillId="10" borderId="5" xfId="0" applyNumberFormat="1" applyFont="1" applyFill="1" applyBorder="1" applyAlignment="1">
      <alignment horizontal="center" vertical="center" wrapText="1"/>
    </xf>
    <xf numFmtId="0" fontId="1" fillId="10" borderId="5" xfId="0" applyNumberFormat="1" applyFont="1" applyFill="1" applyBorder="1" applyAlignment="1">
      <alignment horizontal="center" vertical="center" wrapText="1"/>
    </xf>
    <xf numFmtId="49" fontId="1" fillId="10" borderId="5" xfId="0" applyNumberFormat="1" applyFont="1" applyFill="1" applyBorder="1" applyAlignment="1">
      <alignment horizontal="left" vertical="center" wrapText="1"/>
    </xf>
    <xf numFmtId="49" fontId="1" fillId="10" borderId="44" xfId="0" applyNumberFormat="1" applyFont="1" applyFill="1" applyBorder="1" applyAlignment="1">
      <alignment vertical="center" wrapText="1"/>
    </xf>
    <xf numFmtId="49" fontId="1" fillId="10" borderId="44" xfId="0" applyNumberFormat="1" applyFont="1" applyFill="1" applyBorder="1" applyAlignment="1">
      <alignment horizontal="center" vertical="center" wrapText="1"/>
    </xf>
    <xf numFmtId="0" fontId="1" fillId="10" borderId="44" xfId="0" applyNumberFormat="1" applyFont="1" applyFill="1" applyBorder="1" applyAlignment="1">
      <alignment horizontal="center" vertical="center" wrapText="1"/>
    </xf>
    <xf numFmtId="49" fontId="1" fillId="10" borderId="44" xfId="0" applyNumberFormat="1" applyFont="1" applyFill="1" applyBorder="1" applyAlignment="1">
      <alignment horizontal="left" vertical="center" wrapText="1"/>
    </xf>
    <xf numFmtId="166" fontId="1" fillId="10" borderId="44" xfId="0" applyNumberFormat="1" applyFont="1" applyFill="1" applyBorder="1" applyAlignment="1">
      <alignment vertical="center" wrapText="1"/>
    </xf>
    <xf numFmtId="0" fontId="1" fillId="10" borderId="45" xfId="0" applyNumberFormat="1" applyFont="1" applyFill="1" applyBorder="1" applyAlignment="1">
      <alignment horizontal="center" vertical="center" wrapText="1"/>
    </xf>
    <xf numFmtId="49" fontId="1" fillId="10" borderId="45" xfId="0" applyNumberFormat="1" applyFont="1" applyFill="1" applyBorder="1" applyAlignment="1">
      <alignment horizontal="left" vertical="center" wrapText="1"/>
    </xf>
    <xf numFmtId="166" fontId="1" fillId="10" borderId="78" xfId="0" applyNumberFormat="1" applyFont="1" applyFill="1" applyBorder="1" applyAlignment="1">
      <alignment vertical="center" wrapText="1"/>
    </xf>
    <xf numFmtId="49" fontId="1" fillId="10" borderId="78" xfId="0" applyNumberFormat="1" applyFont="1" applyFill="1" applyBorder="1" applyAlignment="1">
      <alignment vertical="center" wrapText="1"/>
    </xf>
    <xf numFmtId="49" fontId="1" fillId="10" borderId="78" xfId="0" applyNumberFormat="1" applyFont="1" applyFill="1" applyBorder="1" applyAlignment="1">
      <alignment horizontal="center" vertical="center" wrapText="1"/>
    </xf>
    <xf numFmtId="0" fontId="1" fillId="10" borderId="78" xfId="0" applyNumberFormat="1" applyFont="1" applyFill="1" applyBorder="1" applyAlignment="1">
      <alignment horizontal="center" vertical="center" wrapText="1"/>
    </xf>
    <xf numFmtId="49" fontId="1" fillId="10" borderId="78" xfId="0" applyNumberFormat="1" applyFont="1" applyFill="1" applyBorder="1" applyAlignment="1">
      <alignment horizontal="left" vertical="center" wrapText="1"/>
    </xf>
    <xf numFmtId="166" fontId="1" fillId="0" borderId="0" xfId="0" applyNumberFormat="1" applyFont="1" applyAlignment="1">
      <alignment vertical="center" wrapText="1"/>
    </xf>
    <xf numFmtId="164" fontId="5" fillId="2" borderId="5" xfId="1" applyFont="1" applyFill="1" applyBorder="1" applyAlignment="1">
      <alignment vertical="center" wrapText="1"/>
    </xf>
    <xf numFmtId="164" fontId="5" fillId="8" borderId="28" xfId="1" applyFont="1" applyFill="1" applyBorder="1" applyAlignment="1">
      <alignment vertical="center" wrapText="1"/>
    </xf>
    <xf numFmtId="164" fontId="5" fillId="8" borderId="42" xfId="1" applyFont="1" applyFill="1" applyBorder="1" applyAlignment="1">
      <alignment vertical="center" wrapText="1"/>
    </xf>
    <xf numFmtId="164" fontId="5" fillId="8" borderId="43" xfId="1" applyFont="1" applyFill="1" applyBorder="1" applyAlignment="1">
      <alignment vertical="center" wrapText="1"/>
    </xf>
    <xf numFmtId="49" fontId="5" fillId="10" borderId="71" xfId="0" applyNumberFormat="1" applyFont="1" applyFill="1" applyBorder="1" applyAlignment="1">
      <alignment horizontal="left" vertical="center" wrapText="1"/>
    </xf>
    <xf numFmtId="49" fontId="5" fillId="10" borderId="72" xfId="0" applyNumberFormat="1" applyFont="1" applyFill="1" applyBorder="1" applyAlignment="1">
      <alignment horizontal="left" vertical="center" wrapText="1"/>
    </xf>
    <xf numFmtId="49" fontId="5" fillId="10" borderId="73" xfId="0" applyNumberFormat="1" applyFont="1" applyFill="1" applyBorder="1" applyAlignment="1">
      <alignment horizontal="left" vertical="center" wrapText="1"/>
    </xf>
    <xf numFmtId="49" fontId="5" fillId="10" borderId="75" xfId="0" applyNumberFormat="1" applyFont="1" applyFill="1" applyBorder="1" applyAlignment="1">
      <alignment horizontal="left" vertical="center" wrapText="1"/>
    </xf>
    <xf numFmtId="49" fontId="5" fillId="10" borderId="17" xfId="0" applyNumberFormat="1" applyFont="1" applyFill="1" applyBorder="1" applyAlignment="1">
      <alignment horizontal="left" vertical="center" wrapText="1"/>
    </xf>
    <xf numFmtId="49" fontId="5" fillId="10" borderId="76" xfId="0" applyNumberFormat="1" applyFont="1" applyFill="1" applyBorder="1" applyAlignment="1">
      <alignment horizontal="left" vertical="center" wrapText="1"/>
    </xf>
    <xf numFmtId="49" fontId="1" fillId="2" borderId="36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2" borderId="37" xfId="0" applyNumberFormat="1" applyFont="1" applyFill="1" applyBorder="1" applyAlignment="1">
      <alignment horizontal="left" vertical="center" wrapText="1"/>
    </xf>
    <xf numFmtId="49" fontId="3" fillId="3" borderId="60" xfId="0" applyNumberFormat="1" applyFont="1" applyFill="1" applyBorder="1" applyAlignment="1">
      <alignment horizontal="left" vertical="center" wrapText="1"/>
    </xf>
    <xf numFmtId="49" fontId="3" fillId="3" borderId="61" xfId="0" applyNumberFormat="1" applyFont="1" applyFill="1" applyBorder="1" applyAlignment="1">
      <alignment horizontal="left" vertical="center" wrapText="1"/>
    </xf>
    <xf numFmtId="49" fontId="3" fillId="3" borderId="63" xfId="0" applyNumberFormat="1" applyFont="1" applyFill="1" applyBorder="1" applyAlignment="1">
      <alignment horizontal="left" vertical="center" wrapText="1"/>
    </xf>
    <xf numFmtId="49" fontId="2" fillId="5" borderId="60" xfId="0" applyNumberFormat="1" applyFont="1" applyFill="1" applyBorder="1" applyAlignment="1">
      <alignment horizontal="left" vertical="center" wrapText="1"/>
    </xf>
    <xf numFmtId="49" fontId="2" fillId="5" borderId="61" xfId="0" applyNumberFormat="1" applyFont="1" applyFill="1" applyBorder="1" applyAlignment="1">
      <alignment horizontal="left" vertical="center" wrapText="1"/>
    </xf>
    <xf numFmtId="49" fontId="2" fillId="5" borderId="62" xfId="0" applyNumberFormat="1" applyFont="1" applyFill="1" applyBorder="1" applyAlignment="1">
      <alignment horizontal="left" vertical="center" wrapText="1"/>
    </xf>
    <xf numFmtId="49" fontId="2" fillId="5" borderId="64" xfId="0" applyNumberFormat="1" applyFont="1" applyFill="1" applyBorder="1" applyAlignment="1">
      <alignment horizontal="left" vertical="center" wrapText="1"/>
    </xf>
    <xf numFmtId="49" fontId="2" fillId="5" borderId="65" xfId="0" applyNumberFormat="1" applyFont="1" applyFill="1" applyBorder="1" applyAlignment="1">
      <alignment horizontal="left" vertical="center" wrapText="1"/>
    </xf>
    <xf numFmtId="49" fontId="2" fillId="5" borderId="66" xfId="0" applyNumberFormat="1" applyFont="1" applyFill="1" applyBorder="1" applyAlignment="1">
      <alignment horizontal="left" vertical="center" wrapText="1"/>
    </xf>
    <xf numFmtId="49" fontId="2" fillId="3" borderId="67" xfId="0" applyNumberFormat="1" applyFont="1" applyFill="1" applyBorder="1" applyAlignment="1">
      <alignment horizontal="left" vertical="center" wrapText="1"/>
    </xf>
    <xf numFmtId="49" fontId="2" fillId="3" borderId="55" xfId="0" applyNumberFormat="1" applyFont="1" applyFill="1" applyBorder="1" applyAlignment="1">
      <alignment horizontal="left" vertical="center" wrapText="1"/>
    </xf>
    <xf numFmtId="49" fontId="2" fillId="3" borderId="56" xfId="0" applyNumberFormat="1" applyFont="1" applyFill="1" applyBorder="1" applyAlignment="1">
      <alignment horizontal="left" vertical="center" wrapText="1"/>
    </xf>
    <xf numFmtId="49" fontId="2" fillId="5" borderId="67" xfId="0" applyNumberFormat="1" applyFont="1" applyFill="1" applyBorder="1" applyAlignment="1">
      <alignment horizontal="left" vertical="center" wrapText="1"/>
    </xf>
    <xf numFmtId="49" fontId="2" fillId="5" borderId="55" xfId="0" applyNumberFormat="1" applyFont="1" applyFill="1" applyBorder="1" applyAlignment="1">
      <alignment horizontal="left" vertical="center" wrapText="1"/>
    </xf>
    <xf numFmtId="49" fontId="2" fillId="5" borderId="56" xfId="0" applyNumberFormat="1" applyFont="1" applyFill="1" applyBorder="1" applyAlignment="1">
      <alignment horizontal="left" vertical="center" wrapText="1"/>
    </xf>
    <xf numFmtId="49" fontId="2" fillId="5" borderId="68" xfId="0" applyNumberFormat="1" applyFont="1" applyFill="1" applyBorder="1" applyAlignment="1">
      <alignment horizontal="left" vertical="center" wrapText="1"/>
    </xf>
    <xf numFmtId="49" fontId="2" fillId="5" borderId="69" xfId="0" applyNumberFormat="1" applyFont="1" applyFill="1" applyBorder="1" applyAlignment="1">
      <alignment horizontal="left" vertical="center" wrapText="1"/>
    </xf>
    <xf numFmtId="49" fontId="2" fillId="5" borderId="70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49" fontId="5" fillId="10" borderId="47" xfId="0" applyNumberFormat="1" applyFont="1" applyFill="1" applyBorder="1" applyAlignment="1">
      <alignment horizontal="left" vertical="center" wrapText="1"/>
    </xf>
    <xf numFmtId="49" fontId="5" fillId="10" borderId="48" xfId="0" applyNumberFormat="1" applyFont="1" applyFill="1" applyBorder="1" applyAlignment="1">
      <alignment horizontal="left" vertical="center" wrapText="1"/>
    </xf>
    <xf numFmtId="49" fontId="5" fillId="10" borderId="49" xfId="0" applyNumberFormat="1" applyFont="1" applyFill="1" applyBorder="1" applyAlignment="1">
      <alignment horizontal="left" vertical="center" wrapText="1"/>
    </xf>
    <xf numFmtId="49" fontId="2" fillId="5" borderId="52" xfId="0" applyNumberFormat="1" applyFont="1" applyFill="1" applyBorder="1" applyAlignment="1">
      <alignment horizontal="left" vertical="center" wrapText="1"/>
    </xf>
    <xf numFmtId="49" fontId="2" fillId="5" borderId="53" xfId="0" applyNumberFormat="1" applyFont="1" applyFill="1" applyBorder="1" applyAlignment="1">
      <alignment horizontal="left" vertical="center" wrapText="1"/>
    </xf>
    <xf numFmtId="49" fontId="2" fillId="5" borderId="54" xfId="0" applyNumberFormat="1" applyFont="1" applyFill="1" applyBorder="1" applyAlignment="1">
      <alignment horizontal="left" vertical="center" wrapText="1"/>
    </xf>
    <xf numFmtId="49" fontId="3" fillId="3" borderId="47" xfId="0" applyNumberFormat="1" applyFont="1" applyFill="1" applyBorder="1" applyAlignment="1">
      <alignment horizontal="left" vertical="center" wrapText="1"/>
    </xf>
    <xf numFmtId="49" fontId="3" fillId="3" borderId="48" xfId="0" applyNumberFormat="1" applyFont="1" applyFill="1" applyBorder="1" applyAlignment="1">
      <alignment horizontal="left" vertical="center" wrapText="1"/>
    </xf>
    <xf numFmtId="49" fontId="3" fillId="3" borderId="49" xfId="0" applyNumberFormat="1" applyFont="1" applyFill="1" applyBorder="1" applyAlignment="1">
      <alignment horizontal="left" vertical="center" wrapText="1"/>
    </xf>
    <xf numFmtId="49" fontId="3" fillId="3" borderId="57" xfId="0" applyNumberFormat="1" applyFont="1" applyFill="1" applyBorder="1" applyAlignment="1">
      <alignment horizontal="left" vertical="center" wrapText="1"/>
    </xf>
    <xf numFmtId="49" fontId="3" fillId="3" borderId="58" xfId="0" applyNumberFormat="1" applyFont="1" applyFill="1" applyBorder="1" applyAlignment="1">
      <alignment horizontal="left" vertical="center" wrapText="1"/>
    </xf>
    <xf numFmtId="49" fontId="3" fillId="3" borderId="59" xfId="0" applyNumberFormat="1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49" fontId="1" fillId="2" borderId="47" xfId="0" applyNumberFormat="1" applyFont="1" applyFill="1" applyBorder="1" applyAlignment="1">
      <alignment horizontal="left" vertical="center" wrapText="1"/>
    </xf>
    <xf numFmtId="49" fontId="1" fillId="2" borderId="49" xfId="0" applyNumberFormat="1" applyFont="1" applyFill="1" applyBorder="1" applyAlignment="1">
      <alignment horizontal="left" vertical="center" wrapText="1"/>
    </xf>
    <xf numFmtId="49" fontId="1" fillId="2" borderId="38" xfId="0" applyNumberFormat="1" applyFont="1" applyFill="1" applyBorder="1" applyAlignment="1">
      <alignment horizontal="left" vertical="center" wrapText="1"/>
    </xf>
    <xf numFmtId="49" fontId="1" fillId="2" borderId="39" xfId="0" applyNumberFormat="1" applyFont="1" applyFill="1" applyBorder="1" applyAlignment="1">
      <alignment horizontal="left" vertical="center" wrapText="1"/>
    </xf>
    <xf numFmtId="49" fontId="1" fillId="2" borderId="40" xfId="0" applyNumberFormat="1" applyFont="1" applyFill="1" applyBorder="1" applyAlignment="1">
      <alignment horizontal="left" vertical="center" wrapText="1"/>
    </xf>
    <xf numFmtId="49" fontId="5" fillId="2" borderId="33" xfId="0" applyNumberFormat="1" applyFont="1" applyFill="1" applyBorder="1" applyAlignment="1">
      <alignment horizontal="left" vertical="center" wrapText="1"/>
    </xf>
    <xf numFmtId="49" fontId="5" fillId="2" borderId="34" xfId="0" applyNumberFormat="1" applyFont="1" applyFill="1" applyBorder="1" applyAlignment="1">
      <alignment horizontal="left" vertical="center" wrapText="1"/>
    </xf>
    <xf numFmtId="49" fontId="5" fillId="2" borderId="35" xfId="0" applyNumberFormat="1" applyFont="1" applyFill="1" applyBorder="1" applyAlignment="1">
      <alignment horizontal="left" vertical="center" wrapText="1"/>
    </xf>
    <xf numFmtId="49" fontId="1" fillId="2" borderId="34" xfId="0" applyNumberFormat="1" applyFont="1" applyFill="1" applyBorder="1" applyAlignment="1">
      <alignment horizontal="left" vertical="center" wrapText="1"/>
    </xf>
    <xf numFmtId="49" fontId="7" fillId="9" borderId="50" xfId="0" applyNumberFormat="1" applyFont="1" applyFill="1" applyBorder="1" applyAlignment="1">
      <alignment horizontal="center" vertical="center" wrapText="1"/>
    </xf>
    <xf numFmtId="49" fontId="7" fillId="9" borderId="39" xfId="0" applyNumberFormat="1" applyFont="1" applyFill="1" applyBorder="1" applyAlignment="1">
      <alignment horizontal="center" vertical="center" wrapText="1"/>
    </xf>
    <xf numFmtId="49" fontId="7" fillId="9" borderId="51" xfId="0" applyNumberFormat="1" applyFont="1" applyFill="1" applyBorder="1" applyAlignment="1">
      <alignment horizontal="center" vertical="center" wrapText="1"/>
    </xf>
    <xf numFmtId="49" fontId="7" fillId="9" borderId="30" xfId="0" applyNumberFormat="1" applyFont="1" applyFill="1" applyBorder="1" applyAlignment="1">
      <alignment horizontal="center" vertical="center" wrapText="1"/>
    </xf>
    <xf numFmtId="49" fontId="7" fillId="9" borderId="31" xfId="0" applyNumberFormat="1" applyFont="1" applyFill="1" applyBorder="1" applyAlignment="1">
      <alignment horizontal="center" vertical="center" wrapText="1"/>
    </xf>
    <xf numFmtId="49" fontId="7" fillId="9" borderId="32" xfId="0" applyNumberFormat="1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1047749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10274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94"/>
  <sheetViews>
    <sheetView showGridLines="0" tabSelected="1" zoomScaleNormal="100" zoomScaleSheetLayoutView="100" workbookViewId="0">
      <selection activeCell="E58" sqref="A58:E58"/>
    </sheetView>
  </sheetViews>
  <sheetFormatPr defaultColWidth="10.85546875" defaultRowHeight="11.25" customHeight="1"/>
  <cols>
    <col min="1" max="1" width="19.85546875" style="2" customWidth="1"/>
    <col min="2" max="2" width="17.5703125" style="2" customWidth="1"/>
    <col min="3" max="3" width="9.42578125" style="2" customWidth="1"/>
    <col min="4" max="4" width="16.5703125" style="2" customWidth="1"/>
    <col min="5" max="5" width="11" style="2" customWidth="1"/>
    <col min="6" max="6" width="15.7109375" style="2" customWidth="1"/>
    <col min="7" max="254" width="10.85546875" style="2" customWidth="1"/>
    <col min="255" max="16384" width="10.85546875" style="3"/>
  </cols>
  <sheetData>
    <row r="1" spans="1:6" ht="15" customHeight="1">
      <c r="A1" s="1"/>
      <c r="B1" s="1"/>
      <c r="C1" s="1"/>
      <c r="D1" s="1"/>
      <c r="E1" s="1"/>
      <c r="F1" s="1"/>
    </row>
    <row r="2" spans="1:6" ht="15" customHeight="1">
      <c r="A2" s="1"/>
      <c r="B2" s="1"/>
      <c r="C2" s="1"/>
      <c r="D2" s="1"/>
      <c r="E2" s="1"/>
      <c r="F2" s="1"/>
    </row>
    <row r="3" spans="1:6" ht="15" customHeight="1">
      <c r="A3" s="1"/>
      <c r="B3" s="1"/>
      <c r="C3" s="1"/>
      <c r="D3" s="1"/>
      <c r="E3" s="1"/>
      <c r="F3" s="1"/>
    </row>
    <row r="4" spans="1:6" ht="15" customHeight="1">
      <c r="A4" s="1"/>
      <c r="B4" s="1"/>
      <c r="C4" s="1"/>
      <c r="D4" s="1"/>
      <c r="E4" s="1"/>
      <c r="F4" s="1"/>
    </row>
    <row r="5" spans="1:6" ht="15" customHeight="1">
      <c r="A5" s="1"/>
      <c r="B5" s="1"/>
      <c r="C5" s="1"/>
      <c r="D5" s="1"/>
      <c r="E5" s="1"/>
      <c r="F5" s="1"/>
    </row>
    <row r="6" spans="1:6" ht="15" customHeight="1">
      <c r="A6" s="1"/>
      <c r="B6" s="1"/>
      <c r="C6" s="1"/>
      <c r="D6" s="1"/>
      <c r="E6" s="1"/>
      <c r="F6" s="1"/>
    </row>
    <row r="7" spans="1:6" ht="15" customHeight="1">
      <c r="A7" s="4"/>
      <c r="B7" s="5"/>
      <c r="C7" s="1"/>
      <c r="D7" s="5"/>
      <c r="E7" s="5"/>
      <c r="F7" s="5"/>
    </row>
    <row r="8" spans="1:6" ht="12.75">
      <c r="A8" s="6" t="s">
        <v>0</v>
      </c>
      <c r="B8" s="7" t="s">
        <v>1</v>
      </c>
      <c r="C8" s="8"/>
      <c r="D8" s="145" t="s">
        <v>2</v>
      </c>
      <c r="E8" s="146"/>
      <c r="F8" s="9">
        <v>32000</v>
      </c>
    </row>
    <row r="9" spans="1:6" ht="12.75">
      <c r="A9" s="10" t="s">
        <v>3</v>
      </c>
      <c r="B9" s="7" t="s">
        <v>4</v>
      </c>
      <c r="C9" s="8"/>
      <c r="D9" s="129" t="s">
        <v>5</v>
      </c>
      <c r="E9" s="130"/>
      <c r="F9" s="7" t="s">
        <v>6</v>
      </c>
    </row>
    <row r="10" spans="1:6" ht="12.75">
      <c r="A10" s="10" t="s">
        <v>7</v>
      </c>
      <c r="B10" s="7" t="s">
        <v>8</v>
      </c>
      <c r="C10" s="8"/>
      <c r="D10" s="129" t="s">
        <v>9</v>
      </c>
      <c r="E10" s="130"/>
      <c r="F10" s="40">
        <v>300</v>
      </c>
    </row>
    <row r="11" spans="1:6" ht="11.25" customHeight="1">
      <c r="A11" s="10" t="s">
        <v>10</v>
      </c>
      <c r="B11" s="7" t="s">
        <v>11</v>
      </c>
      <c r="C11" s="8"/>
      <c r="D11" s="147" t="s">
        <v>12</v>
      </c>
      <c r="E11" s="148"/>
      <c r="F11" s="11">
        <f>(F8*F10)</f>
        <v>9600000</v>
      </c>
    </row>
    <row r="12" spans="1:6" ht="12.75">
      <c r="A12" s="10" t="s">
        <v>13</v>
      </c>
      <c r="B12" s="7" t="s">
        <v>14</v>
      </c>
      <c r="C12" s="8"/>
      <c r="D12" s="129" t="s">
        <v>15</v>
      </c>
      <c r="E12" s="130"/>
      <c r="F12" s="7" t="s">
        <v>16</v>
      </c>
    </row>
    <row r="13" spans="1:6" ht="12.75" customHeight="1">
      <c r="A13" s="10" t="s">
        <v>17</v>
      </c>
      <c r="B13" s="12" t="s">
        <v>18</v>
      </c>
      <c r="C13" s="8"/>
      <c r="D13" s="129" t="s">
        <v>19</v>
      </c>
      <c r="E13" s="130"/>
      <c r="F13" s="7" t="s">
        <v>6</v>
      </c>
    </row>
    <row r="14" spans="1:6" ht="25.5" customHeight="1">
      <c r="A14" s="10" t="s">
        <v>20</v>
      </c>
      <c r="B14" s="77">
        <v>44562</v>
      </c>
      <c r="C14" s="8"/>
      <c r="D14" s="129" t="s">
        <v>21</v>
      </c>
      <c r="E14" s="130"/>
      <c r="F14" s="7" t="s">
        <v>22</v>
      </c>
    </row>
    <row r="15" spans="1:6" ht="12" customHeight="1">
      <c r="A15" s="13"/>
      <c r="B15" s="14"/>
      <c r="C15" s="5"/>
      <c r="D15" s="15"/>
      <c r="E15" s="15"/>
      <c r="F15" s="16"/>
    </row>
    <row r="16" spans="1:6" ht="12" customHeight="1">
      <c r="A16" s="131" t="s">
        <v>23</v>
      </c>
      <c r="B16" s="132"/>
      <c r="C16" s="132"/>
      <c r="D16" s="132"/>
      <c r="E16" s="132"/>
      <c r="F16" s="132"/>
    </row>
    <row r="17" spans="1:6" ht="12" customHeight="1">
      <c r="A17" s="17"/>
      <c r="B17" s="18"/>
      <c r="C17" s="18"/>
      <c r="D17" s="18"/>
      <c r="E17" s="19"/>
      <c r="F17" s="19"/>
    </row>
    <row r="18" spans="1:6" ht="12" customHeight="1">
      <c r="A18" s="136" t="s">
        <v>24</v>
      </c>
      <c r="B18" s="137"/>
      <c r="C18" s="137"/>
      <c r="D18" s="137"/>
      <c r="E18" s="137"/>
      <c r="F18" s="138"/>
    </row>
    <row r="19" spans="1:6" ht="24" customHeight="1">
      <c r="A19" s="20" t="s">
        <v>25</v>
      </c>
      <c r="B19" s="20" t="s">
        <v>26</v>
      </c>
      <c r="C19" s="20" t="s">
        <v>27</v>
      </c>
      <c r="D19" s="20" t="s">
        <v>28</v>
      </c>
      <c r="E19" s="20" t="s">
        <v>29</v>
      </c>
      <c r="F19" s="20" t="s">
        <v>30</v>
      </c>
    </row>
    <row r="20" spans="1:6" ht="12.75">
      <c r="A20" s="21" t="s">
        <v>31</v>
      </c>
      <c r="B20" s="22" t="s">
        <v>32</v>
      </c>
      <c r="C20" s="23">
        <v>4</v>
      </c>
      <c r="D20" s="21" t="s">
        <v>33</v>
      </c>
      <c r="E20" s="11">
        <v>20000</v>
      </c>
      <c r="F20" s="11">
        <f>(C20*E20)</f>
        <v>80000</v>
      </c>
    </row>
    <row r="21" spans="1:6" ht="12.75">
      <c r="A21" s="21" t="s">
        <v>34</v>
      </c>
      <c r="B21" s="22" t="s">
        <v>32</v>
      </c>
      <c r="C21" s="23">
        <v>9</v>
      </c>
      <c r="D21" s="21" t="s">
        <v>35</v>
      </c>
      <c r="E21" s="11">
        <v>20000</v>
      </c>
      <c r="F21" s="11">
        <f t="shared" ref="F21:F24" si="0">(C21*E21)</f>
        <v>180000</v>
      </c>
    </row>
    <row r="22" spans="1:6" ht="12.75">
      <c r="A22" s="21" t="s">
        <v>36</v>
      </c>
      <c r="B22" s="22" t="s">
        <v>32</v>
      </c>
      <c r="C22" s="23">
        <v>8</v>
      </c>
      <c r="D22" s="21" t="s">
        <v>37</v>
      </c>
      <c r="E22" s="11">
        <v>20000</v>
      </c>
      <c r="F22" s="11">
        <f t="shared" si="0"/>
        <v>160000</v>
      </c>
    </row>
    <row r="23" spans="1:6" ht="12.75">
      <c r="A23" s="21" t="s">
        <v>38</v>
      </c>
      <c r="B23" s="22" t="s">
        <v>32</v>
      </c>
      <c r="C23" s="23">
        <v>4</v>
      </c>
      <c r="D23" s="21" t="s">
        <v>39</v>
      </c>
      <c r="E23" s="11">
        <v>20000</v>
      </c>
      <c r="F23" s="11">
        <f t="shared" si="0"/>
        <v>80000</v>
      </c>
    </row>
    <row r="24" spans="1:6" ht="12.75">
      <c r="A24" s="21" t="s">
        <v>40</v>
      </c>
      <c r="B24" s="22" t="s">
        <v>32</v>
      </c>
      <c r="C24" s="23">
        <v>15</v>
      </c>
      <c r="D24" s="21" t="s">
        <v>41</v>
      </c>
      <c r="E24" s="11">
        <v>20000</v>
      </c>
      <c r="F24" s="11">
        <f t="shared" si="0"/>
        <v>300000</v>
      </c>
    </row>
    <row r="25" spans="1:6" ht="12.75" customHeight="1">
      <c r="A25" s="139" t="s">
        <v>42</v>
      </c>
      <c r="B25" s="140"/>
      <c r="C25" s="140"/>
      <c r="D25" s="140"/>
      <c r="E25" s="141"/>
      <c r="F25" s="24">
        <f>SUM(F20:F24)</f>
        <v>800000</v>
      </c>
    </row>
    <row r="26" spans="1:6" ht="12" customHeight="1">
      <c r="A26" s="17"/>
      <c r="B26" s="19"/>
      <c r="C26" s="19"/>
      <c r="D26" s="19"/>
      <c r="E26" s="25"/>
      <c r="F26" s="25"/>
    </row>
    <row r="27" spans="1:6" ht="12" customHeight="1">
      <c r="A27" s="114" t="s">
        <v>43</v>
      </c>
      <c r="B27" s="115"/>
      <c r="C27" s="115"/>
      <c r="D27" s="115"/>
      <c r="E27" s="115"/>
      <c r="F27" s="116"/>
    </row>
    <row r="28" spans="1:6" ht="24" customHeight="1">
      <c r="A28" s="26" t="s">
        <v>25</v>
      </c>
      <c r="B28" s="26" t="s">
        <v>26</v>
      </c>
      <c r="C28" s="26" t="s">
        <v>27</v>
      </c>
      <c r="D28" s="26" t="s">
        <v>28</v>
      </c>
      <c r="E28" s="26" t="s">
        <v>29</v>
      </c>
      <c r="F28" s="26" t="s">
        <v>30</v>
      </c>
    </row>
    <row r="29" spans="1:6" ht="12.75">
      <c r="A29" s="27" t="s">
        <v>44</v>
      </c>
      <c r="B29" s="28" t="s">
        <v>45</v>
      </c>
      <c r="C29" s="28">
        <v>1</v>
      </c>
      <c r="D29" s="29" t="s">
        <v>33</v>
      </c>
      <c r="E29" s="30">
        <v>30000</v>
      </c>
      <c r="F29" s="30">
        <f>C29*E29</f>
        <v>30000</v>
      </c>
    </row>
    <row r="30" spans="1:6" ht="12" customHeight="1">
      <c r="A30" s="111" t="s">
        <v>46</v>
      </c>
      <c r="B30" s="112"/>
      <c r="C30" s="112"/>
      <c r="D30" s="112"/>
      <c r="E30" s="113"/>
      <c r="F30" s="31">
        <f>SUM(F29:F29)</f>
        <v>30000</v>
      </c>
    </row>
    <row r="31" spans="1:6" ht="12" customHeight="1">
      <c r="A31" s="32"/>
      <c r="B31" s="33"/>
      <c r="C31" s="33"/>
      <c r="D31" s="33"/>
      <c r="E31" s="34"/>
      <c r="F31" s="34"/>
    </row>
    <row r="32" spans="1:6" ht="12" customHeight="1">
      <c r="A32" s="114" t="s">
        <v>47</v>
      </c>
      <c r="B32" s="115"/>
      <c r="C32" s="115"/>
      <c r="D32" s="115"/>
      <c r="E32" s="115"/>
      <c r="F32" s="116"/>
    </row>
    <row r="33" spans="1:254" ht="24" customHeight="1">
      <c r="A33" s="35" t="s">
        <v>25</v>
      </c>
      <c r="B33" s="35" t="s">
        <v>26</v>
      </c>
      <c r="C33" s="35" t="s">
        <v>27</v>
      </c>
      <c r="D33" s="35" t="s">
        <v>28</v>
      </c>
      <c r="E33" s="35" t="s">
        <v>29</v>
      </c>
      <c r="F33" s="35" t="s">
        <v>30</v>
      </c>
    </row>
    <row r="34" spans="1:254" ht="12.75" customHeight="1">
      <c r="A34" s="21" t="s">
        <v>48</v>
      </c>
      <c r="B34" s="22" t="s">
        <v>49</v>
      </c>
      <c r="C34" s="23">
        <v>0.125</v>
      </c>
      <c r="D34" s="36" t="s">
        <v>50</v>
      </c>
      <c r="E34" s="11">
        <v>333200</v>
      </c>
      <c r="F34" s="11">
        <f>E34*C34</f>
        <v>41650</v>
      </c>
      <c r="H34" s="97"/>
    </row>
    <row r="35" spans="1:254" ht="12.75" customHeight="1">
      <c r="A35" s="21" t="s">
        <v>51</v>
      </c>
      <c r="B35" s="22" t="s">
        <v>49</v>
      </c>
      <c r="C35" s="23">
        <v>0.25</v>
      </c>
      <c r="D35" s="36" t="s">
        <v>52</v>
      </c>
      <c r="E35" s="11">
        <v>32000</v>
      </c>
      <c r="F35" s="11">
        <f t="shared" ref="F35:F38" si="1">E35*C35</f>
        <v>8000</v>
      </c>
      <c r="H35" s="97"/>
    </row>
    <row r="36" spans="1:254" ht="12.75">
      <c r="A36" s="21" t="s">
        <v>53</v>
      </c>
      <c r="B36" s="22" t="s">
        <v>49</v>
      </c>
      <c r="C36" s="23">
        <v>0.25</v>
      </c>
      <c r="D36" s="36" t="s">
        <v>54</v>
      </c>
      <c r="E36" s="11">
        <v>120000</v>
      </c>
      <c r="F36" s="11">
        <f t="shared" si="1"/>
        <v>30000</v>
      </c>
      <c r="H36" s="97"/>
    </row>
    <row r="37" spans="1:254" ht="12.75">
      <c r="A37" s="21" t="s">
        <v>55</v>
      </c>
      <c r="B37" s="22" t="s">
        <v>49</v>
      </c>
      <c r="C37" s="23">
        <v>0.25</v>
      </c>
      <c r="D37" s="36" t="s">
        <v>56</v>
      </c>
      <c r="E37" s="11">
        <v>120000</v>
      </c>
      <c r="F37" s="11">
        <f t="shared" si="1"/>
        <v>30000</v>
      </c>
      <c r="H37" s="97"/>
    </row>
    <row r="38" spans="1:254" ht="25.5">
      <c r="A38" s="21" t="s">
        <v>57</v>
      </c>
      <c r="B38" s="22" t="s">
        <v>49</v>
      </c>
      <c r="C38" s="23">
        <v>0.25</v>
      </c>
      <c r="D38" s="36" t="s">
        <v>56</v>
      </c>
      <c r="E38" s="11">
        <v>120000</v>
      </c>
      <c r="F38" s="11">
        <f t="shared" si="1"/>
        <v>30000</v>
      </c>
      <c r="H38" s="97"/>
    </row>
    <row r="39" spans="1:254" ht="12.75">
      <c r="A39" s="142" t="s">
        <v>58</v>
      </c>
      <c r="B39" s="143"/>
      <c r="C39" s="143"/>
      <c r="D39" s="143"/>
      <c r="E39" s="144"/>
      <c r="F39" s="37">
        <f>SUM(F34:F38)</f>
        <v>139650</v>
      </c>
    </row>
    <row r="40" spans="1:254" ht="12" customHeight="1">
      <c r="A40" s="32"/>
      <c r="B40" s="33"/>
      <c r="C40" s="33"/>
      <c r="D40" s="33"/>
      <c r="E40" s="34"/>
      <c r="F40" s="34"/>
    </row>
    <row r="41" spans="1:254" ht="12" customHeight="1">
      <c r="A41" s="114" t="s">
        <v>59</v>
      </c>
      <c r="B41" s="115"/>
      <c r="C41" s="115"/>
      <c r="D41" s="115"/>
      <c r="E41" s="115"/>
      <c r="F41" s="116"/>
    </row>
    <row r="42" spans="1:254" ht="24" customHeight="1">
      <c r="A42" s="35" t="s">
        <v>60</v>
      </c>
      <c r="B42" s="35" t="s">
        <v>61</v>
      </c>
      <c r="C42" s="35" t="s">
        <v>62</v>
      </c>
      <c r="D42" s="35" t="s">
        <v>28</v>
      </c>
      <c r="E42" s="35" t="s">
        <v>29</v>
      </c>
      <c r="F42" s="35" t="s">
        <v>30</v>
      </c>
      <c r="J42" s="38"/>
    </row>
    <row r="43" spans="1:254" s="80" customFormat="1" ht="12.75" customHeight="1">
      <c r="A43" s="133" t="s">
        <v>63</v>
      </c>
      <c r="B43" s="134"/>
      <c r="C43" s="134"/>
      <c r="D43" s="134"/>
      <c r="E43" s="134"/>
      <c r="F43" s="135"/>
      <c r="G43" s="78"/>
      <c r="H43" s="78"/>
      <c r="I43" s="78"/>
      <c r="J43" s="79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78"/>
      <c r="EW43" s="78"/>
      <c r="EX43" s="78"/>
      <c r="EY43" s="78"/>
      <c r="EZ43" s="78"/>
      <c r="FA43" s="78"/>
      <c r="FB43" s="78"/>
      <c r="FC43" s="78"/>
      <c r="FD43" s="78"/>
      <c r="FE43" s="78"/>
      <c r="FF43" s="78"/>
      <c r="FG43" s="78"/>
      <c r="FH43" s="78"/>
      <c r="FI43" s="78"/>
      <c r="FJ43" s="78"/>
      <c r="FK43" s="78"/>
      <c r="FL43" s="78"/>
      <c r="FM43" s="78"/>
      <c r="FN43" s="78"/>
      <c r="FO43" s="78"/>
      <c r="FP43" s="78"/>
      <c r="FQ43" s="78"/>
      <c r="FR43" s="78"/>
      <c r="FS43" s="78"/>
      <c r="FT43" s="78"/>
      <c r="FU43" s="78"/>
      <c r="FV43" s="78"/>
      <c r="FW43" s="78"/>
      <c r="FX43" s="78"/>
      <c r="FY43" s="78"/>
      <c r="FZ43" s="78"/>
      <c r="GA43" s="78"/>
      <c r="GB43" s="78"/>
      <c r="GC43" s="78"/>
      <c r="GD43" s="78"/>
      <c r="GE43" s="78"/>
      <c r="GF43" s="78"/>
      <c r="GG43" s="78"/>
      <c r="GH43" s="78"/>
      <c r="GI43" s="78"/>
      <c r="GJ43" s="78"/>
      <c r="GK43" s="78"/>
      <c r="GL43" s="78"/>
      <c r="GM43" s="78"/>
      <c r="GN43" s="78"/>
      <c r="GO43" s="78"/>
      <c r="GP43" s="78"/>
      <c r="GQ43" s="78"/>
      <c r="GR43" s="78"/>
      <c r="GS43" s="78"/>
      <c r="GT43" s="78"/>
      <c r="GU43" s="78"/>
      <c r="GV43" s="78"/>
      <c r="GW43" s="78"/>
      <c r="GX43" s="78"/>
      <c r="GY43" s="78"/>
      <c r="GZ43" s="78"/>
      <c r="HA43" s="78"/>
      <c r="HB43" s="78"/>
      <c r="HC43" s="78"/>
      <c r="HD43" s="78"/>
      <c r="HE43" s="78"/>
      <c r="HF43" s="78"/>
      <c r="HG43" s="78"/>
      <c r="HH43" s="78"/>
      <c r="HI43" s="78"/>
      <c r="HJ43" s="78"/>
      <c r="HK43" s="78"/>
      <c r="HL43" s="78"/>
      <c r="HM43" s="78"/>
      <c r="HN43" s="78"/>
      <c r="HO43" s="78"/>
      <c r="HP43" s="78"/>
      <c r="HQ43" s="78"/>
      <c r="HR43" s="78"/>
      <c r="HS43" s="78"/>
      <c r="HT43" s="78"/>
      <c r="HU43" s="78"/>
      <c r="HV43" s="78"/>
      <c r="HW43" s="78"/>
      <c r="HX43" s="78"/>
      <c r="HY43" s="78"/>
      <c r="HZ43" s="78"/>
      <c r="IA43" s="78"/>
      <c r="IB43" s="78"/>
      <c r="IC43" s="78"/>
      <c r="ID43" s="78"/>
      <c r="IE43" s="78"/>
      <c r="IF43" s="78"/>
      <c r="IG43" s="78"/>
      <c r="IH43" s="78"/>
      <c r="II43" s="78"/>
      <c r="IJ43" s="78"/>
      <c r="IK43" s="78"/>
      <c r="IL43" s="78"/>
      <c r="IM43" s="78"/>
      <c r="IN43" s="78"/>
      <c r="IO43" s="78"/>
      <c r="IP43" s="78"/>
      <c r="IQ43" s="78"/>
      <c r="IR43" s="78"/>
      <c r="IS43" s="78"/>
      <c r="IT43" s="78"/>
    </row>
    <row r="44" spans="1:254" s="80" customFormat="1" ht="12.75">
      <c r="A44" s="81" t="s">
        <v>64</v>
      </c>
      <c r="B44" s="82" t="s">
        <v>65</v>
      </c>
      <c r="C44" s="83">
        <v>1</v>
      </c>
      <c r="D44" s="84" t="s">
        <v>66</v>
      </c>
      <c r="E44" s="40">
        <v>263500</v>
      </c>
      <c r="F44" s="40">
        <f>(C44*E44)</f>
        <v>263500</v>
      </c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  <c r="EO44" s="78"/>
      <c r="EP44" s="78"/>
      <c r="EQ44" s="78"/>
      <c r="ER44" s="78"/>
      <c r="ES44" s="78"/>
      <c r="ET44" s="78"/>
      <c r="EU44" s="78"/>
      <c r="EV44" s="78"/>
      <c r="EW44" s="78"/>
      <c r="EX44" s="78"/>
      <c r="EY44" s="78"/>
      <c r="EZ44" s="78"/>
      <c r="FA44" s="78"/>
      <c r="FB44" s="78"/>
      <c r="FC44" s="78"/>
      <c r="FD44" s="78"/>
      <c r="FE44" s="78"/>
      <c r="FF44" s="78"/>
      <c r="FG44" s="78"/>
      <c r="FH44" s="78"/>
      <c r="FI44" s="78"/>
      <c r="FJ44" s="78"/>
      <c r="FK44" s="78"/>
      <c r="FL44" s="78"/>
      <c r="FM44" s="78"/>
      <c r="FN44" s="78"/>
      <c r="FO44" s="78"/>
      <c r="FP44" s="78"/>
      <c r="FQ44" s="78"/>
      <c r="FR44" s="78"/>
      <c r="FS44" s="78"/>
      <c r="FT44" s="78"/>
      <c r="FU44" s="78"/>
      <c r="FV44" s="78"/>
      <c r="FW44" s="78"/>
      <c r="FX44" s="78"/>
      <c r="FY44" s="78"/>
      <c r="FZ44" s="78"/>
      <c r="GA44" s="78"/>
      <c r="GB44" s="78"/>
      <c r="GC44" s="78"/>
      <c r="GD44" s="78"/>
      <c r="GE44" s="78"/>
      <c r="GF44" s="78"/>
      <c r="GG44" s="78"/>
      <c r="GH44" s="78"/>
      <c r="GI44" s="78"/>
      <c r="GJ44" s="78"/>
      <c r="GK44" s="78"/>
      <c r="GL44" s="78"/>
      <c r="GM44" s="78"/>
      <c r="GN44" s="78"/>
      <c r="GO44" s="78"/>
      <c r="GP44" s="78"/>
      <c r="GQ44" s="78"/>
      <c r="GR44" s="78"/>
      <c r="GS44" s="78"/>
      <c r="GT44" s="78"/>
      <c r="GU44" s="78"/>
      <c r="GV44" s="78"/>
      <c r="GW44" s="78"/>
      <c r="GX44" s="78"/>
      <c r="GY44" s="78"/>
      <c r="GZ44" s="78"/>
      <c r="HA44" s="78"/>
      <c r="HB44" s="78"/>
      <c r="HC44" s="78"/>
      <c r="HD44" s="78"/>
      <c r="HE44" s="78"/>
      <c r="HF44" s="78"/>
      <c r="HG44" s="78"/>
      <c r="HH44" s="78"/>
      <c r="HI44" s="78"/>
      <c r="HJ44" s="78"/>
      <c r="HK44" s="78"/>
      <c r="HL44" s="78"/>
      <c r="HM44" s="78"/>
      <c r="HN44" s="78"/>
      <c r="HO44" s="78"/>
      <c r="HP44" s="78"/>
      <c r="HQ44" s="78"/>
      <c r="HR44" s="78"/>
      <c r="HS44" s="78"/>
      <c r="HT44" s="78"/>
      <c r="HU44" s="78"/>
      <c r="HV44" s="78"/>
      <c r="HW44" s="78"/>
      <c r="HX44" s="78"/>
      <c r="HY44" s="78"/>
      <c r="HZ44" s="78"/>
      <c r="IA44" s="78"/>
      <c r="IB44" s="78"/>
      <c r="IC44" s="78"/>
      <c r="ID44" s="78"/>
      <c r="IE44" s="78"/>
      <c r="IF44" s="78"/>
      <c r="IG44" s="78"/>
      <c r="IH44" s="78"/>
      <c r="II44" s="78"/>
      <c r="IJ44" s="78"/>
      <c r="IK44" s="78"/>
      <c r="IL44" s="78"/>
      <c r="IM44" s="78"/>
      <c r="IN44" s="78"/>
      <c r="IO44" s="78"/>
      <c r="IP44" s="78"/>
      <c r="IQ44" s="78"/>
      <c r="IR44" s="78"/>
      <c r="IS44" s="78"/>
      <c r="IT44" s="78"/>
    </row>
    <row r="45" spans="1:254" s="80" customFormat="1" ht="12.75" customHeight="1">
      <c r="A45" s="133" t="s">
        <v>67</v>
      </c>
      <c r="B45" s="134"/>
      <c r="C45" s="134"/>
      <c r="D45" s="134"/>
      <c r="E45" s="134"/>
      <c r="F45" s="135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  <c r="EO45" s="78"/>
      <c r="EP45" s="78"/>
      <c r="EQ45" s="78"/>
      <c r="ER45" s="78"/>
      <c r="ES45" s="78"/>
      <c r="ET45" s="78"/>
      <c r="EU45" s="78"/>
      <c r="EV45" s="78"/>
      <c r="EW45" s="78"/>
      <c r="EX45" s="78"/>
      <c r="EY45" s="78"/>
      <c r="EZ45" s="78"/>
      <c r="FA45" s="78"/>
      <c r="FB45" s="78"/>
      <c r="FC45" s="78"/>
      <c r="FD45" s="78"/>
      <c r="FE45" s="78"/>
      <c r="FF45" s="78"/>
      <c r="FG45" s="78"/>
      <c r="FH45" s="78"/>
      <c r="FI45" s="78"/>
      <c r="FJ45" s="78"/>
      <c r="FK45" s="78"/>
      <c r="FL45" s="78"/>
      <c r="FM45" s="78"/>
      <c r="FN45" s="78"/>
      <c r="FO45" s="78"/>
      <c r="FP45" s="78"/>
      <c r="FQ45" s="78"/>
      <c r="FR45" s="78"/>
      <c r="FS45" s="78"/>
      <c r="FT45" s="78"/>
      <c r="FU45" s="78"/>
      <c r="FV45" s="78"/>
      <c r="FW45" s="78"/>
      <c r="FX45" s="78"/>
      <c r="FY45" s="78"/>
      <c r="FZ45" s="78"/>
      <c r="GA45" s="78"/>
      <c r="GB45" s="78"/>
      <c r="GC45" s="78"/>
      <c r="GD45" s="78"/>
      <c r="GE45" s="78"/>
      <c r="GF45" s="78"/>
      <c r="GG45" s="78"/>
      <c r="GH45" s="78"/>
      <c r="GI45" s="78"/>
      <c r="GJ45" s="78"/>
      <c r="GK45" s="78"/>
      <c r="GL45" s="78"/>
      <c r="GM45" s="78"/>
      <c r="GN45" s="78"/>
      <c r="GO45" s="78"/>
      <c r="GP45" s="78"/>
      <c r="GQ45" s="78"/>
      <c r="GR45" s="78"/>
      <c r="GS45" s="78"/>
      <c r="GT45" s="78"/>
      <c r="GU45" s="78"/>
      <c r="GV45" s="78"/>
      <c r="GW45" s="78"/>
      <c r="GX45" s="78"/>
      <c r="GY45" s="78"/>
      <c r="GZ45" s="78"/>
      <c r="HA45" s="78"/>
      <c r="HB45" s="78"/>
      <c r="HC45" s="78"/>
      <c r="HD45" s="78"/>
      <c r="HE45" s="78"/>
      <c r="HF45" s="78"/>
      <c r="HG45" s="78"/>
      <c r="HH45" s="78"/>
      <c r="HI45" s="78"/>
      <c r="HJ45" s="78"/>
      <c r="HK45" s="78"/>
      <c r="HL45" s="78"/>
      <c r="HM45" s="78"/>
      <c r="HN45" s="78"/>
      <c r="HO45" s="78"/>
      <c r="HP45" s="78"/>
      <c r="HQ45" s="78"/>
      <c r="HR45" s="78"/>
      <c r="HS45" s="78"/>
      <c r="HT45" s="78"/>
      <c r="HU45" s="78"/>
      <c r="HV45" s="78"/>
      <c r="HW45" s="78"/>
      <c r="HX45" s="78"/>
      <c r="HY45" s="78"/>
      <c r="HZ45" s="78"/>
      <c r="IA45" s="78"/>
      <c r="IB45" s="78"/>
      <c r="IC45" s="78"/>
      <c r="ID45" s="78"/>
      <c r="IE45" s="78"/>
      <c r="IF45" s="78"/>
      <c r="IG45" s="78"/>
      <c r="IH45" s="78"/>
      <c r="II45" s="78"/>
      <c r="IJ45" s="78"/>
      <c r="IK45" s="78"/>
      <c r="IL45" s="78"/>
      <c r="IM45" s="78"/>
      <c r="IN45" s="78"/>
      <c r="IO45" s="78"/>
      <c r="IP45" s="78"/>
      <c r="IQ45" s="78"/>
      <c r="IR45" s="78"/>
      <c r="IS45" s="78"/>
      <c r="IT45" s="78"/>
    </row>
    <row r="46" spans="1:254" s="80" customFormat="1" ht="12.75">
      <c r="A46" s="85" t="s">
        <v>68</v>
      </c>
      <c r="B46" s="86" t="s">
        <v>69</v>
      </c>
      <c r="C46" s="87">
        <v>500</v>
      </c>
      <c r="D46" s="88" t="s">
        <v>70</v>
      </c>
      <c r="E46" s="89">
        <v>1040</v>
      </c>
      <c r="F46" s="89">
        <f>(C46*E46)</f>
        <v>520000</v>
      </c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78"/>
      <c r="EW46" s="78"/>
      <c r="EX46" s="78"/>
      <c r="EY46" s="78"/>
      <c r="EZ46" s="78"/>
      <c r="FA46" s="78"/>
      <c r="FB46" s="78"/>
      <c r="FC46" s="78"/>
      <c r="FD46" s="78"/>
      <c r="FE46" s="78"/>
      <c r="FF46" s="78"/>
      <c r="FG46" s="78"/>
      <c r="FH46" s="78"/>
      <c r="FI46" s="78"/>
      <c r="FJ46" s="78"/>
      <c r="FK46" s="78"/>
      <c r="FL46" s="78"/>
      <c r="FM46" s="78"/>
      <c r="FN46" s="78"/>
      <c r="FO46" s="78"/>
      <c r="FP46" s="78"/>
      <c r="FQ46" s="78"/>
      <c r="FR46" s="78"/>
      <c r="FS46" s="78"/>
      <c r="FT46" s="78"/>
      <c r="FU46" s="78"/>
      <c r="FV46" s="78"/>
      <c r="FW46" s="78"/>
      <c r="FX46" s="78"/>
      <c r="FY46" s="78"/>
      <c r="FZ46" s="78"/>
      <c r="GA46" s="78"/>
      <c r="GB46" s="78"/>
      <c r="GC46" s="78"/>
      <c r="GD46" s="78"/>
      <c r="GE46" s="78"/>
      <c r="GF46" s="78"/>
      <c r="GG46" s="78"/>
      <c r="GH46" s="78"/>
      <c r="GI46" s="78"/>
      <c r="GJ46" s="78"/>
      <c r="GK46" s="78"/>
      <c r="GL46" s="78"/>
      <c r="GM46" s="78"/>
      <c r="GN46" s="78"/>
      <c r="GO46" s="78"/>
      <c r="GP46" s="78"/>
      <c r="GQ46" s="78"/>
      <c r="GR46" s="78"/>
      <c r="GS46" s="78"/>
      <c r="GT46" s="78"/>
      <c r="GU46" s="78"/>
      <c r="GV46" s="78"/>
      <c r="GW46" s="78"/>
      <c r="GX46" s="78"/>
      <c r="GY46" s="78"/>
      <c r="GZ46" s="78"/>
      <c r="HA46" s="78"/>
      <c r="HB46" s="78"/>
      <c r="HC46" s="78"/>
      <c r="HD46" s="78"/>
      <c r="HE46" s="78"/>
      <c r="HF46" s="78"/>
      <c r="HG46" s="78"/>
      <c r="HH46" s="78"/>
      <c r="HI46" s="78"/>
      <c r="HJ46" s="78"/>
      <c r="HK46" s="78"/>
      <c r="HL46" s="78"/>
      <c r="HM46" s="78"/>
      <c r="HN46" s="78"/>
      <c r="HO46" s="78"/>
      <c r="HP46" s="78"/>
      <c r="HQ46" s="78"/>
      <c r="HR46" s="78"/>
      <c r="HS46" s="78"/>
      <c r="HT46" s="78"/>
      <c r="HU46" s="78"/>
      <c r="HV46" s="78"/>
      <c r="HW46" s="78"/>
      <c r="HX46" s="78"/>
      <c r="HY46" s="78"/>
      <c r="HZ46" s="78"/>
      <c r="IA46" s="78"/>
      <c r="IB46" s="78"/>
      <c r="IC46" s="78"/>
      <c r="ID46" s="78"/>
      <c r="IE46" s="78"/>
      <c r="IF46" s="78"/>
      <c r="IG46" s="78"/>
      <c r="IH46" s="78"/>
      <c r="II46" s="78"/>
      <c r="IJ46" s="78"/>
      <c r="IK46" s="78"/>
      <c r="IL46" s="78"/>
      <c r="IM46" s="78"/>
      <c r="IN46" s="78"/>
      <c r="IO46" s="78"/>
      <c r="IP46" s="78"/>
      <c r="IQ46" s="78"/>
      <c r="IR46" s="78"/>
      <c r="IS46" s="78"/>
      <c r="IT46" s="78"/>
    </row>
    <row r="47" spans="1:254" s="80" customFormat="1" ht="12.75">
      <c r="A47" s="39" t="s">
        <v>71</v>
      </c>
      <c r="B47" s="41" t="s">
        <v>69</v>
      </c>
      <c r="C47" s="90">
        <v>600</v>
      </c>
      <c r="D47" s="91" t="s">
        <v>39</v>
      </c>
      <c r="E47" s="43">
        <v>1280</v>
      </c>
      <c r="F47" s="89">
        <f t="shared" ref="F47:F50" si="2">(C47*E47)</f>
        <v>768000</v>
      </c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/>
      <c r="ER47" s="78"/>
      <c r="ES47" s="78"/>
      <c r="ET47" s="78"/>
      <c r="EU47" s="78"/>
      <c r="EV47" s="78"/>
      <c r="EW47" s="78"/>
      <c r="EX47" s="78"/>
      <c r="EY47" s="78"/>
      <c r="EZ47" s="78"/>
      <c r="FA47" s="78"/>
      <c r="FB47" s="78"/>
      <c r="FC47" s="78"/>
      <c r="FD47" s="78"/>
      <c r="FE47" s="78"/>
      <c r="FF47" s="78"/>
      <c r="FG47" s="78"/>
      <c r="FH47" s="78"/>
      <c r="FI47" s="78"/>
      <c r="FJ47" s="78"/>
      <c r="FK47" s="78"/>
      <c r="FL47" s="78"/>
      <c r="FM47" s="78"/>
      <c r="FN47" s="78"/>
      <c r="FO47" s="78"/>
      <c r="FP47" s="78"/>
      <c r="FQ47" s="78"/>
      <c r="FR47" s="78"/>
      <c r="FS47" s="78"/>
      <c r="FT47" s="78"/>
      <c r="FU47" s="78"/>
      <c r="FV47" s="78"/>
      <c r="FW47" s="78"/>
      <c r="FX47" s="78"/>
      <c r="FY47" s="78"/>
      <c r="FZ47" s="78"/>
      <c r="GA47" s="78"/>
      <c r="GB47" s="78"/>
      <c r="GC47" s="78"/>
      <c r="GD47" s="78"/>
      <c r="GE47" s="78"/>
      <c r="GF47" s="78"/>
      <c r="GG47" s="78"/>
      <c r="GH47" s="78"/>
      <c r="GI47" s="78"/>
      <c r="GJ47" s="78"/>
      <c r="GK47" s="78"/>
      <c r="GL47" s="78"/>
      <c r="GM47" s="78"/>
      <c r="GN47" s="78"/>
      <c r="GO47" s="78"/>
      <c r="GP47" s="78"/>
      <c r="GQ47" s="78"/>
      <c r="GR47" s="78"/>
      <c r="GS47" s="78"/>
      <c r="GT47" s="78"/>
      <c r="GU47" s="78"/>
      <c r="GV47" s="78"/>
      <c r="GW47" s="78"/>
      <c r="GX47" s="78"/>
      <c r="GY47" s="78"/>
      <c r="GZ47" s="78"/>
      <c r="HA47" s="78"/>
      <c r="HB47" s="78"/>
      <c r="HC47" s="78"/>
      <c r="HD47" s="78"/>
      <c r="HE47" s="78"/>
      <c r="HF47" s="78"/>
      <c r="HG47" s="78"/>
      <c r="HH47" s="78"/>
      <c r="HI47" s="78"/>
      <c r="HJ47" s="78"/>
      <c r="HK47" s="78"/>
      <c r="HL47" s="78"/>
      <c r="HM47" s="78"/>
      <c r="HN47" s="78"/>
      <c r="HO47" s="78"/>
      <c r="HP47" s="78"/>
      <c r="HQ47" s="78"/>
      <c r="HR47" s="78"/>
      <c r="HS47" s="78"/>
      <c r="HT47" s="78"/>
      <c r="HU47" s="78"/>
      <c r="HV47" s="78"/>
      <c r="HW47" s="78"/>
      <c r="HX47" s="78"/>
      <c r="HY47" s="78"/>
      <c r="HZ47" s="78"/>
      <c r="IA47" s="78"/>
      <c r="IB47" s="78"/>
      <c r="IC47" s="78"/>
      <c r="ID47" s="78"/>
      <c r="IE47" s="78"/>
      <c r="IF47" s="78"/>
      <c r="IG47" s="78"/>
      <c r="IH47" s="78"/>
      <c r="II47" s="78"/>
      <c r="IJ47" s="78"/>
      <c r="IK47" s="78"/>
      <c r="IL47" s="78"/>
      <c r="IM47" s="78"/>
      <c r="IN47" s="78"/>
      <c r="IO47" s="78"/>
      <c r="IP47" s="78"/>
      <c r="IQ47" s="78"/>
      <c r="IR47" s="78"/>
      <c r="IS47" s="78"/>
      <c r="IT47" s="78"/>
    </row>
    <row r="48" spans="1:254" s="80" customFormat="1" ht="12.75">
      <c r="A48" s="39" t="s">
        <v>72</v>
      </c>
      <c r="B48" s="41" t="s">
        <v>69</v>
      </c>
      <c r="C48" s="90">
        <v>200</v>
      </c>
      <c r="D48" s="91" t="s">
        <v>50</v>
      </c>
      <c r="E48" s="43">
        <v>130</v>
      </c>
      <c r="F48" s="89">
        <f t="shared" si="2"/>
        <v>26000</v>
      </c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  <c r="EO48" s="78"/>
      <c r="EP48" s="78"/>
      <c r="EQ48" s="78"/>
      <c r="ER48" s="78"/>
      <c r="ES48" s="78"/>
      <c r="ET48" s="78"/>
      <c r="EU48" s="78"/>
      <c r="EV48" s="78"/>
      <c r="EW48" s="78"/>
      <c r="EX48" s="78"/>
      <c r="EY48" s="78"/>
      <c r="EZ48" s="78"/>
      <c r="FA48" s="78"/>
      <c r="FB48" s="78"/>
      <c r="FC48" s="78"/>
      <c r="FD48" s="78"/>
      <c r="FE48" s="78"/>
      <c r="FF48" s="78"/>
      <c r="FG48" s="78"/>
      <c r="FH48" s="78"/>
      <c r="FI48" s="78"/>
      <c r="FJ48" s="78"/>
      <c r="FK48" s="78"/>
      <c r="FL48" s="78"/>
      <c r="FM48" s="78"/>
      <c r="FN48" s="78"/>
      <c r="FO48" s="78"/>
      <c r="FP48" s="78"/>
      <c r="FQ48" s="78"/>
      <c r="FR48" s="78"/>
      <c r="FS48" s="78"/>
      <c r="FT48" s="78"/>
      <c r="FU48" s="78"/>
      <c r="FV48" s="78"/>
      <c r="FW48" s="78"/>
      <c r="FX48" s="78"/>
      <c r="FY48" s="78"/>
      <c r="FZ48" s="78"/>
      <c r="GA48" s="78"/>
      <c r="GB48" s="78"/>
      <c r="GC48" s="78"/>
      <c r="GD48" s="78"/>
      <c r="GE48" s="78"/>
      <c r="GF48" s="78"/>
      <c r="GG48" s="78"/>
      <c r="GH48" s="78"/>
      <c r="GI48" s="78"/>
      <c r="GJ48" s="78"/>
      <c r="GK48" s="78"/>
      <c r="GL48" s="78"/>
      <c r="GM48" s="78"/>
      <c r="GN48" s="78"/>
      <c r="GO48" s="78"/>
      <c r="GP48" s="78"/>
      <c r="GQ48" s="78"/>
      <c r="GR48" s="78"/>
      <c r="GS48" s="78"/>
      <c r="GT48" s="78"/>
      <c r="GU48" s="78"/>
      <c r="GV48" s="78"/>
      <c r="GW48" s="78"/>
      <c r="GX48" s="78"/>
      <c r="GY48" s="78"/>
      <c r="GZ48" s="78"/>
      <c r="HA48" s="78"/>
      <c r="HB48" s="78"/>
      <c r="HC48" s="78"/>
      <c r="HD48" s="78"/>
      <c r="HE48" s="78"/>
      <c r="HF48" s="78"/>
      <c r="HG48" s="78"/>
      <c r="HH48" s="78"/>
      <c r="HI48" s="78"/>
      <c r="HJ48" s="78"/>
      <c r="HK48" s="78"/>
      <c r="HL48" s="78"/>
      <c r="HM48" s="78"/>
      <c r="HN48" s="78"/>
      <c r="HO48" s="78"/>
      <c r="HP48" s="78"/>
      <c r="HQ48" s="78"/>
      <c r="HR48" s="78"/>
      <c r="HS48" s="78"/>
      <c r="HT48" s="78"/>
      <c r="HU48" s="78"/>
      <c r="HV48" s="78"/>
      <c r="HW48" s="78"/>
      <c r="HX48" s="78"/>
      <c r="HY48" s="78"/>
      <c r="HZ48" s="78"/>
      <c r="IA48" s="78"/>
      <c r="IB48" s="78"/>
      <c r="IC48" s="78"/>
      <c r="ID48" s="78"/>
      <c r="IE48" s="78"/>
      <c r="IF48" s="78"/>
      <c r="IG48" s="78"/>
      <c r="IH48" s="78"/>
      <c r="II48" s="78"/>
      <c r="IJ48" s="78"/>
      <c r="IK48" s="78"/>
      <c r="IL48" s="78"/>
      <c r="IM48" s="78"/>
      <c r="IN48" s="78"/>
      <c r="IO48" s="78"/>
      <c r="IP48" s="78"/>
      <c r="IQ48" s="78"/>
      <c r="IR48" s="78"/>
      <c r="IS48" s="78"/>
      <c r="IT48" s="78"/>
    </row>
    <row r="49" spans="1:254" s="80" customFormat="1" ht="12.75">
      <c r="A49" s="39" t="s">
        <v>73</v>
      </c>
      <c r="B49" s="41" t="s">
        <v>74</v>
      </c>
      <c r="C49" s="90">
        <v>2</v>
      </c>
      <c r="D49" s="91" t="s">
        <v>75</v>
      </c>
      <c r="E49" s="92">
        <v>12000</v>
      </c>
      <c r="F49" s="89">
        <f t="shared" si="2"/>
        <v>24000</v>
      </c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78"/>
      <c r="EW49" s="78"/>
      <c r="EX49" s="78"/>
      <c r="EY49" s="78"/>
      <c r="EZ49" s="78"/>
      <c r="FA49" s="78"/>
      <c r="FB49" s="78"/>
      <c r="FC49" s="78"/>
      <c r="FD49" s="78"/>
      <c r="FE49" s="78"/>
      <c r="FF49" s="78"/>
      <c r="FG49" s="78"/>
      <c r="FH49" s="78"/>
      <c r="FI49" s="78"/>
      <c r="FJ49" s="78"/>
      <c r="FK49" s="78"/>
      <c r="FL49" s="78"/>
      <c r="FM49" s="78"/>
      <c r="FN49" s="78"/>
      <c r="FO49" s="78"/>
      <c r="FP49" s="78"/>
      <c r="FQ49" s="78"/>
      <c r="FR49" s="78"/>
      <c r="FS49" s="78"/>
      <c r="FT49" s="78"/>
      <c r="FU49" s="78"/>
      <c r="FV49" s="78"/>
      <c r="FW49" s="78"/>
      <c r="FX49" s="78"/>
      <c r="FY49" s="78"/>
      <c r="FZ49" s="78"/>
      <c r="GA49" s="78"/>
      <c r="GB49" s="78"/>
      <c r="GC49" s="78"/>
      <c r="GD49" s="78"/>
      <c r="GE49" s="78"/>
      <c r="GF49" s="78"/>
      <c r="GG49" s="78"/>
      <c r="GH49" s="78"/>
      <c r="GI49" s="78"/>
      <c r="GJ49" s="78"/>
      <c r="GK49" s="78"/>
      <c r="GL49" s="78"/>
      <c r="GM49" s="78"/>
      <c r="GN49" s="78"/>
      <c r="GO49" s="78"/>
      <c r="GP49" s="78"/>
      <c r="GQ49" s="78"/>
      <c r="GR49" s="78"/>
      <c r="GS49" s="78"/>
      <c r="GT49" s="78"/>
      <c r="GU49" s="78"/>
      <c r="GV49" s="78"/>
      <c r="GW49" s="78"/>
      <c r="GX49" s="78"/>
      <c r="GY49" s="78"/>
      <c r="GZ49" s="78"/>
      <c r="HA49" s="78"/>
      <c r="HB49" s="78"/>
      <c r="HC49" s="78"/>
      <c r="HD49" s="78"/>
      <c r="HE49" s="78"/>
      <c r="HF49" s="78"/>
      <c r="HG49" s="78"/>
      <c r="HH49" s="78"/>
      <c r="HI49" s="78"/>
      <c r="HJ49" s="78"/>
      <c r="HK49" s="78"/>
      <c r="HL49" s="78"/>
      <c r="HM49" s="78"/>
      <c r="HN49" s="78"/>
      <c r="HO49" s="78"/>
      <c r="HP49" s="78"/>
      <c r="HQ49" s="78"/>
      <c r="HR49" s="78"/>
      <c r="HS49" s="78"/>
      <c r="HT49" s="78"/>
      <c r="HU49" s="78"/>
      <c r="HV49" s="78"/>
      <c r="HW49" s="78"/>
      <c r="HX49" s="78"/>
      <c r="HY49" s="78"/>
      <c r="HZ49" s="78"/>
      <c r="IA49" s="78"/>
      <c r="IB49" s="78"/>
      <c r="IC49" s="78"/>
      <c r="ID49" s="78"/>
      <c r="IE49" s="78"/>
      <c r="IF49" s="78"/>
      <c r="IG49" s="78"/>
      <c r="IH49" s="78"/>
      <c r="II49" s="78"/>
      <c r="IJ49" s="78"/>
      <c r="IK49" s="78"/>
      <c r="IL49" s="78"/>
      <c r="IM49" s="78"/>
      <c r="IN49" s="78"/>
      <c r="IO49" s="78"/>
      <c r="IP49" s="78"/>
      <c r="IQ49" s="78"/>
      <c r="IR49" s="78"/>
      <c r="IS49" s="78"/>
      <c r="IT49" s="78"/>
    </row>
    <row r="50" spans="1:254" s="80" customFormat="1" ht="12.75">
      <c r="A50" s="93" t="s">
        <v>76</v>
      </c>
      <c r="B50" s="94" t="s">
        <v>74</v>
      </c>
      <c r="C50" s="95">
        <v>2</v>
      </c>
      <c r="D50" s="96" t="s">
        <v>77</v>
      </c>
      <c r="E50" s="92">
        <v>12500</v>
      </c>
      <c r="F50" s="89">
        <f t="shared" si="2"/>
        <v>25000</v>
      </c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  <c r="EO50" s="78"/>
      <c r="EP50" s="78"/>
      <c r="EQ50" s="78"/>
      <c r="ER50" s="78"/>
      <c r="ES50" s="78"/>
      <c r="ET50" s="78"/>
      <c r="EU50" s="78"/>
      <c r="EV50" s="78"/>
      <c r="EW50" s="78"/>
      <c r="EX50" s="78"/>
      <c r="EY50" s="78"/>
      <c r="EZ50" s="78"/>
      <c r="FA50" s="78"/>
      <c r="FB50" s="78"/>
      <c r="FC50" s="78"/>
      <c r="FD50" s="78"/>
      <c r="FE50" s="78"/>
      <c r="FF50" s="78"/>
      <c r="FG50" s="78"/>
      <c r="FH50" s="78"/>
      <c r="FI50" s="78"/>
      <c r="FJ50" s="78"/>
      <c r="FK50" s="78"/>
      <c r="FL50" s="78"/>
      <c r="FM50" s="78"/>
      <c r="FN50" s="78"/>
      <c r="FO50" s="78"/>
      <c r="FP50" s="78"/>
      <c r="FQ50" s="78"/>
      <c r="FR50" s="78"/>
      <c r="FS50" s="78"/>
      <c r="FT50" s="78"/>
      <c r="FU50" s="78"/>
      <c r="FV50" s="78"/>
      <c r="FW50" s="78"/>
      <c r="FX50" s="78"/>
      <c r="FY50" s="78"/>
      <c r="FZ50" s="78"/>
      <c r="GA50" s="78"/>
      <c r="GB50" s="78"/>
      <c r="GC50" s="78"/>
      <c r="GD50" s="78"/>
      <c r="GE50" s="78"/>
      <c r="GF50" s="78"/>
      <c r="GG50" s="78"/>
      <c r="GH50" s="78"/>
      <c r="GI50" s="78"/>
      <c r="GJ50" s="78"/>
      <c r="GK50" s="78"/>
      <c r="GL50" s="78"/>
      <c r="GM50" s="78"/>
      <c r="GN50" s="78"/>
      <c r="GO50" s="78"/>
      <c r="GP50" s="78"/>
      <c r="GQ50" s="78"/>
      <c r="GR50" s="78"/>
      <c r="GS50" s="78"/>
      <c r="GT50" s="78"/>
      <c r="GU50" s="78"/>
      <c r="GV50" s="78"/>
      <c r="GW50" s="78"/>
      <c r="GX50" s="78"/>
      <c r="GY50" s="78"/>
      <c r="GZ50" s="78"/>
      <c r="HA50" s="78"/>
      <c r="HB50" s="78"/>
      <c r="HC50" s="78"/>
      <c r="HD50" s="78"/>
      <c r="HE50" s="78"/>
      <c r="HF50" s="78"/>
      <c r="HG50" s="78"/>
      <c r="HH50" s="78"/>
      <c r="HI50" s="78"/>
      <c r="HJ50" s="78"/>
      <c r="HK50" s="78"/>
      <c r="HL50" s="78"/>
      <c r="HM50" s="78"/>
      <c r="HN50" s="78"/>
      <c r="HO50" s="78"/>
      <c r="HP50" s="78"/>
      <c r="HQ50" s="78"/>
      <c r="HR50" s="78"/>
      <c r="HS50" s="78"/>
      <c r="HT50" s="78"/>
      <c r="HU50" s="78"/>
      <c r="HV50" s="78"/>
      <c r="HW50" s="78"/>
      <c r="HX50" s="78"/>
      <c r="HY50" s="78"/>
      <c r="HZ50" s="78"/>
      <c r="IA50" s="78"/>
      <c r="IB50" s="78"/>
      <c r="IC50" s="78"/>
      <c r="ID50" s="78"/>
      <c r="IE50" s="78"/>
      <c r="IF50" s="78"/>
      <c r="IG50" s="78"/>
      <c r="IH50" s="78"/>
      <c r="II50" s="78"/>
      <c r="IJ50" s="78"/>
      <c r="IK50" s="78"/>
      <c r="IL50" s="78"/>
      <c r="IM50" s="78"/>
      <c r="IN50" s="78"/>
      <c r="IO50" s="78"/>
      <c r="IP50" s="78"/>
      <c r="IQ50" s="78"/>
      <c r="IR50" s="78"/>
      <c r="IS50" s="78"/>
      <c r="IT50" s="78"/>
    </row>
    <row r="51" spans="1:254" s="80" customFormat="1" ht="12.75" customHeight="1">
      <c r="A51" s="102" t="s">
        <v>78</v>
      </c>
      <c r="B51" s="103"/>
      <c r="C51" s="103"/>
      <c r="D51" s="103"/>
      <c r="E51" s="103"/>
      <c r="F51" s="104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78"/>
      <c r="EW51" s="78"/>
      <c r="EX51" s="78"/>
      <c r="EY51" s="78"/>
      <c r="EZ51" s="78"/>
      <c r="FA51" s="78"/>
      <c r="FB51" s="78"/>
      <c r="FC51" s="78"/>
      <c r="FD51" s="78"/>
      <c r="FE51" s="78"/>
      <c r="FF51" s="78"/>
      <c r="FG51" s="78"/>
      <c r="FH51" s="78"/>
      <c r="FI51" s="78"/>
      <c r="FJ51" s="78"/>
      <c r="FK51" s="78"/>
      <c r="FL51" s="78"/>
      <c r="FM51" s="78"/>
      <c r="FN51" s="78"/>
      <c r="FO51" s="78"/>
      <c r="FP51" s="78"/>
      <c r="FQ51" s="78"/>
      <c r="FR51" s="78"/>
      <c r="FS51" s="78"/>
      <c r="FT51" s="78"/>
      <c r="FU51" s="78"/>
      <c r="FV51" s="78"/>
      <c r="FW51" s="78"/>
      <c r="FX51" s="78"/>
      <c r="FY51" s="78"/>
      <c r="FZ51" s="78"/>
      <c r="GA51" s="78"/>
      <c r="GB51" s="78"/>
      <c r="GC51" s="78"/>
      <c r="GD51" s="78"/>
      <c r="GE51" s="78"/>
      <c r="GF51" s="78"/>
      <c r="GG51" s="78"/>
      <c r="GH51" s="78"/>
      <c r="GI51" s="78"/>
      <c r="GJ51" s="78"/>
      <c r="GK51" s="78"/>
      <c r="GL51" s="78"/>
      <c r="GM51" s="78"/>
      <c r="GN51" s="78"/>
      <c r="GO51" s="78"/>
      <c r="GP51" s="78"/>
      <c r="GQ51" s="78"/>
      <c r="GR51" s="78"/>
      <c r="GS51" s="78"/>
      <c r="GT51" s="78"/>
      <c r="GU51" s="78"/>
      <c r="GV51" s="78"/>
      <c r="GW51" s="78"/>
      <c r="GX51" s="78"/>
      <c r="GY51" s="78"/>
      <c r="GZ51" s="78"/>
      <c r="HA51" s="78"/>
      <c r="HB51" s="78"/>
      <c r="HC51" s="78"/>
      <c r="HD51" s="78"/>
      <c r="HE51" s="78"/>
      <c r="HF51" s="78"/>
      <c r="HG51" s="78"/>
      <c r="HH51" s="78"/>
      <c r="HI51" s="78"/>
      <c r="HJ51" s="78"/>
      <c r="HK51" s="78"/>
      <c r="HL51" s="78"/>
      <c r="HM51" s="78"/>
      <c r="HN51" s="78"/>
      <c r="HO51" s="78"/>
      <c r="HP51" s="78"/>
      <c r="HQ51" s="78"/>
      <c r="HR51" s="78"/>
      <c r="HS51" s="78"/>
      <c r="HT51" s="78"/>
      <c r="HU51" s="78"/>
      <c r="HV51" s="78"/>
      <c r="HW51" s="78"/>
      <c r="HX51" s="78"/>
      <c r="HY51" s="78"/>
      <c r="HZ51" s="78"/>
      <c r="IA51" s="78"/>
      <c r="IB51" s="78"/>
      <c r="IC51" s="78"/>
      <c r="ID51" s="78"/>
      <c r="IE51" s="78"/>
      <c r="IF51" s="78"/>
      <c r="IG51" s="78"/>
      <c r="IH51" s="78"/>
      <c r="II51" s="78"/>
      <c r="IJ51" s="78"/>
      <c r="IK51" s="78"/>
      <c r="IL51" s="78"/>
      <c r="IM51" s="78"/>
      <c r="IN51" s="78"/>
      <c r="IO51" s="78"/>
      <c r="IP51" s="78"/>
      <c r="IQ51" s="78"/>
      <c r="IR51" s="78"/>
      <c r="IS51" s="78"/>
      <c r="IT51" s="78"/>
    </row>
    <row r="52" spans="1:254" s="80" customFormat="1" ht="12.75">
      <c r="A52" s="39" t="s">
        <v>79</v>
      </c>
      <c r="B52" s="41" t="s">
        <v>74</v>
      </c>
      <c r="C52" s="90">
        <v>4</v>
      </c>
      <c r="D52" s="91" t="s">
        <v>70</v>
      </c>
      <c r="E52" s="43">
        <v>23000</v>
      </c>
      <c r="F52" s="43">
        <f>C52*E52</f>
        <v>92000</v>
      </c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  <c r="EO52" s="78"/>
      <c r="EP52" s="78"/>
      <c r="EQ52" s="78"/>
      <c r="ER52" s="78"/>
      <c r="ES52" s="78"/>
      <c r="ET52" s="78"/>
      <c r="EU52" s="78"/>
      <c r="EV52" s="78"/>
      <c r="EW52" s="78"/>
      <c r="EX52" s="78"/>
      <c r="EY52" s="78"/>
      <c r="EZ52" s="78"/>
      <c r="FA52" s="78"/>
      <c r="FB52" s="78"/>
      <c r="FC52" s="78"/>
      <c r="FD52" s="78"/>
      <c r="FE52" s="78"/>
      <c r="FF52" s="78"/>
      <c r="FG52" s="78"/>
      <c r="FH52" s="78"/>
      <c r="FI52" s="78"/>
      <c r="FJ52" s="78"/>
      <c r="FK52" s="78"/>
      <c r="FL52" s="78"/>
      <c r="FM52" s="78"/>
      <c r="FN52" s="78"/>
      <c r="FO52" s="78"/>
      <c r="FP52" s="78"/>
      <c r="FQ52" s="78"/>
      <c r="FR52" s="78"/>
      <c r="FS52" s="78"/>
      <c r="FT52" s="78"/>
      <c r="FU52" s="78"/>
      <c r="FV52" s="78"/>
      <c r="FW52" s="78"/>
      <c r="FX52" s="78"/>
      <c r="FY52" s="78"/>
      <c r="FZ52" s="78"/>
      <c r="GA52" s="78"/>
      <c r="GB52" s="78"/>
      <c r="GC52" s="78"/>
      <c r="GD52" s="78"/>
      <c r="GE52" s="78"/>
      <c r="GF52" s="78"/>
      <c r="GG52" s="78"/>
      <c r="GH52" s="78"/>
      <c r="GI52" s="78"/>
      <c r="GJ52" s="78"/>
      <c r="GK52" s="78"/>
      <c r="GL52" s="78"/>
      <c r="GM52" s="78"/>
      <c r="GN52" s="78"/>
      <c r="GO52" s="78"/>
      <c r="GP52" s="78"/>
      <c r="GQ52" s="78"/>
      <c r="GR52" s="78"/>
      <c r="GS52" s="78"/>
      <c r="GT52" s="78"/>
      <c r="GU52" s="78"/>
      <c r="GV52" s="78"/>
      <c r="GW52" s="78"/>
      <c r="GX52" s="78"/>
      <c r="GY52" s="78"/>
      <c r="GZ52" s="78"/>
      <c r="HA52" s="78"/>
      <c r="HB52" s="78"/>
      <c r="HC52" s="78"/>
      <c r="HD52" s="78"/>
      <c r="HE52" s="78"/>
      <c r="HF52" s="78"/>
      <c r="HG52" s="78"/>
      <c r="HH52" s="78"/>
      <c r="HI52" s="78"/>
      <c r="HJ52" s="78"/>
      <c r="HK52" s="78"/>
      <c r="HL52" s="78"/>
      <c r="HM52" s="78"/>
      <c r="HN52" s="78"/>
      <c r="HO52" s="78"/>
      <c r="HP52" s="78"/>
      <c r="HQ52" s="78"/>
      <c r="HR52" s="78"/>
      <c r="HS52" s="78"/>
      <c r="HT52" s="78"/>
      <c r="HU52" s="78"/>
      <c r="HV52" s="78"/>
      <c r="HW52" s="78"/>
      <c r="HX52" s="78"/>
      <c r="HY52" s="78"/>
      <c r="HZ52" s="78"/>
      <c r="IA52" s="78"/>
      <c r="IB52" s="78"/>
      <c r="IC52" s="78"/>
      <c r="ID52" s="78"/>
      <c r="IE52" s="78"/>
      <c r="IF52" s="78"/>
      <c r="IG52" s="78"/>
      <c r="IH52" s="78"/>
      <c r="II52" s="78"/>
      <c r="IJ52" s="78"/>
      <c r="IK52" s="78"/>
      <c r="IL52" s="78"/>
      <c r="IM52" s="78"/>
      <c r="IN52" s="78"/>
      <c r="IO52" s="78"/>
      <c r="IP52" s="78"/>
      <c r="IQ52" s="78"/>
      <c r="IR52" s="78"/>
      <c r="IS52" s="78"/>
      <c r="IT52" s="78"/>
    </row>
    <row r="53" spans="1:254" s="80" customFormat="1" ht="12.75">
      <c r="A53" s="39" t="s">
        <v>80</v>
      </c>
      <c r="B53" s="41" t="s">
        <v>74</v>
      </c>
      <c r="C53" s="90">
        <v>1</v>
      </c>
      <c r="D53" s="91" t="s">
        <v>81</v>
      </c>
      <c r="E53" s="43">
        <v>121000</v>
      </c>
      <c r="F53" s="43">
        <f t="shared" ref="F53:F54" si="3">C53*E53</f>
        <v>121000</v>
      </c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  <c r="EO53" s="78"/>
      <c r="EP53" s="78"/>
      <c r="EQ53" s="78"/>
      <c r="ER53" s="78"/>
      <c r="ES53" s="78"/>
      <c r="ET53" s="78"/>
      <c r="EU53" s="78"/>
      <c r="EV53" s="78"/>
      <c r="EW53" s="78"/>
      <c r="EX53" s="78"/>
      <c r="EY53" s="78"/>
      <c r="EZ53" s="78"/>
      <c r="FA53" s="78"/>
      <c r="FB53" s="78"/>
      <c r="FC53" s="78"/>
      <c r="FD53" s="78"/>
      <c r="FE53" s="78"/>
      <c r="FF53" s="78"/>
      <c r="FG53" s="78"/>
      <c r="FH53" s="78"/>
      <c r="FI53" s="78"/>
      <c r="FJ53" s="78"/>
      <c r="FK53" s="78"/>
      <c r="FL53" s="78"/>
      <c r="FM53" s="78"/>
      <c r="FN53" s="78"/>
      <c r="FO53" s="78"/>
      <c r="FP53" s="78"/>
      <c r="FQ53" s="78"/>
      <c r="FR53" s="78"/>
      <c r="FS53" s="78"/>
      <c r="FT53" s="78"/>
      <c r="FU53" s="78"/>
      <c r="FV53" s="78"/>
      <c r="FW53" s="78"/>
      <c r="FX53" s="78"/>
      <c r="FY53" s="78"/>
      <c r="FZ53" s="78"/>
      <c r="GA53" s="78"/>
      <c r="GB53" s="78"/>
      <c r="GC53" s="78"/>
      <c r="GD53" s="78"/>
      <c r="GE53" s="78"/>
      <c r="GF53" s="78"/>
      <c r="GG53" s="78"/>
      <c r="GH53" s="78"/>
      <c r="GI53" s="78"/>
      <c r="GJ53" s="78"/>
      <c r="GK53" s="78"/>
      <c r="GL53" s="78"/>
      <c r="GM53" s="78"/>
      <c r="GN53" s="78"/>
      <c r="GO53" s="78"/>
      <c r="GP53" s="78"/>
      <c r="GQ53" s="78"/>
      <c r="GR53" s="78"/>
      <c r="GS53" s="78"/>
      <c r="GT53" s="78"/>
      <c r="GU53" s="78"/>
      <c r="GV53" s="78"/>
      <c r="GW53" s="78"/>
      <c r="GX53" s="78"/>
      <c r="GY53" s="78"/>
      <c r="GZ53" s="78"/>
      <c r="HA53" s="78"/>
      <c r="HB53" s="78"/>
      <c r="HC53" s="78"/>
      <c r="HD53" s="78"/>
      <c r="HE53" s="78"/>
      <c r="HF53" s="78"/>
      <c r="HG53" s="78"/>
      <c r="HH53" s="78"/>
      <c r="HI53" s="78"/>
      <c r="HJ53" s="78"/>
      <c r="HK53" s="78"/>
      <c r="HL53" s="78"/>
      <c r="HM53" s="78"/>
      <c r="HN53" s="78"/>
      <c r="HO53" s="78"/>
      <c r="HP53" s="78"/>
      <c r="HQ53" s="78"/>
      <c r="HR53" s="78"/>
      <c r="HS53" s="78"/>
      <c r="HT53" s="78"/>
      <c r="HU53" s="78"/>
      <c r="HV53" s="78"/>
      <c r="HW53" s="78"/>
      <c r="HX53" s="78"/>
      <c r="HY53" s="78"/>
      <c r="HZ53" s="78"/>
      <c r="IA53" s="78"/>
      <c r="IB53" s="78"/>
      <c r="IC53" s="78"/>
      <c r="ID53" s="78"/>
      <c r="IE53" s="78"/>
      <c r="IF53" s="78"/>
      <c r="IG53" s="78"/>
      <c r="IH53" s="78"/>
      <c r="II53" s="78"/>
      <c r="IJ53" s="78"/>
      <c r="IK53" s="78"/>
      <c r="IL53" s="78"/>
      <c r="IM53" s="78"/>
      <c r="IN53" s="78"/>
      <c r="IO53" s="78"/>
      <c r="IP53" s="78"/>
      <c r="IQ53" s="78"/>
      <c r="IR53" s="78"/>
      <c r="IS53" s="78"/>
      <c r="IT53" s="78"/>
    </row>
    <row r="54" spans="1:254" s="80" customFormat="1" ht="12.75" customHeight="1">
      <c r="A54" s="39" t="s">
        <v>82</v>
      </c>
      <c r="B54" s="41" t="s">
        <v>74</v>
      </c>
      <c r="C54" s="90">
        <v>2</v>
      </c>
      <c r="D54" s="91" t="s">
        <v>77</v>
      </c>
      <c r="E54" s="43">
        <v>17000</v>
      </c>
      <c r="F54" s="43">
        <f t="shared" si="3"/>
        <v>34000</v>
      </c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  <c r="EO54" s="78"/>
      <c r="EP54" s="78"/>
      <c r="EQ54" s="78"/>
      <c r="ER54" s="78"/>
      <c r="ES54" s="78"/>
      <c r="ET54" s="78"/>
      <c r="EU54" s="78"/>
      <c r="EV54" s="78"/>
      <c r="EW54" s="78"/>
      <c r="EX54" s="78"/>
      <c r="EY54" s="78"/>
      <c r="EZ54" s="78"/>
      <c r="FA54" s="78"/>
      <c r="FB54" s="78"/>
      <c r="FC54" s="78"/>
      <c r="FD54" s="78"/>
      <c r="FE54" s="78"/>
      <c r="FF54" s="78"/>
      <c r="FG54" s="78"/>
      <c r="FH54" s="78"/>
      <c r="FI54" s="78"/>
      <c r="FJ54" s="78"/>
      <c r="FK54" s="78"/>
      <c r="FL54" s="78"/>
      <c r="FM54" s="78"/>
      <c r="FN54" s="78"/>
      <c r="FO54" s="78"/>
      <c r="FP54" s="78"/>
      <c r="FQ54" s="78"/>
      <c r="FR54" s="78"/>
      <c r="FS54" s="78"/>
      <c r="FT54" s="78"/>
      <c r="FU54" s="78"/>
      <c r="FV54" s="78"/>
      <c r="FW54" s="78"/>
      <c r="FX54" s="78"/>
      <c r="FY54" s="78"/>
      <c r="FZ54" s="78"/>
      <c r="GA54" s="78"/>
      <c r="GB54" s="78"/>
      <c r="GC54" s="78"/>
      <c r="GD54" s="78"/>
      <c r="GE54" s="78"/>
      <c r="GF54" s="78"/>
      <c r="GG54" s="78"/>
      <c r="GH54" s="78"/>
      <c r="GI54" s="78"/>
      <c r="GJ54" s="78"/>
      <c r="GK54" s="78"/>
      <c r="GL54" s="78"/>
      <c r="GM54" s="78"/>
      <c r="GN54" s="78"/>
      <c r="GO54" s="78"/>
      <c r="GP54" s="78"/>
      <c r="GQ54" s="78"/>
      <c r="GR54" s="78"/>
      <c r="GS54" s="78"/>
      <c r="GT54" s="78"/>
      <c r="GU54" s="78"/>
      <c r="GV54" s="78"/>
      <c r="GW54" s="78"/>
      <c r="GX54" s="78"/>
      <c r="GY54" s="78"/>
      <c r="GZ54" s="78"/>
      <c r="HA54" s="78"/>
      <c r="HB54" s="78"/>
      <c r="HC54" s="78"/>
      <c r="HD54" s="78"/>
      <c r="HE54" s="78"/>
      <c r="HF54" s="78"/>
      <c r="HG54" s="78"/>
      <c r="HH54" s="78"/>
      <c r="HI54" s="78"/>
      <c r="HJ54" s="78"/>
      <c r="HK54" s="78"/>
      <c r="HL54" s="78"/>
      <c r="HM54" s="78"/>
      <c r="HN54" s="78"/>
      <c r="HO54" s="78"/>
      <c r="HP54" s="78"/>
      <c r="HQ54" s="78"/>
      <c r="HR54" s="78"/>
      <c r="HS54" s="78"/>
      <c r="HT54" s="78"/>
      <c r="HU54" s="78"/>
      <c r="HV54" s="78"/>
      <c r="HW54" s="78"/>
      <c r="HX54" s="78"/>
      <c r="HY54" s="78"/>
      <c r="HZ54" s="78"/>
      <c r="IA54" s="78"/>
      <c r="IB54" s="78"/>
      <c r="IC54" s="78"/>
      <c r="ID54" s="78"/>
      <c r="IE54" s="78"/>
      <c r="IF54" s="78"/>
      <c r="IG54" s="78"/>
      <c r="IH54" s="78"/>
      <c r="II54" s="78"/>
      <c r="IJ54" s="78"/>
      <c r="IK54" s="78"/>
      <c r="IL54" s="78"/>
      <c r="IM54" s="78"/>
      <c r="IN54" s="78"/>
      <c r="IO54" s="78"/>
      <c r="IP54" s="78"/>
      <c r="IQ54" s="78"/>
      <c r="IR54" s="78"/>
      <c r="IS54" s="78"/>
      <c r="IT54" s="78"/>
    </row>
    <row r="55" spans="1:254" s="80" customFormat="1" ht="12.75" customHeight="1">
      <c r="A55" s="105" t="s">
        <v>83</v>
      </c>
      <c r="B55" s="106"/>
      <c r="C55" s="106"/>
      <c r="D55" s="106"/>
      <c r="E55" s="106"/>
      <c r="F55" s="107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  <c r="EO55" s="78"/>
      <c r="EP55" s="78"/>
      <c r="EQ55" s="78"/>
      <c r="ER55" s="78"/>
      <c r="ES55" s="78"/>
      <c r="ET55" s="78"/>
      <c r="EU55" s="78"/>
      <c r="EV55" s="78"/>
      <c r="EW55" s="78"/>
      <c r="EX55" s="78"/>
      <c r="EY55" s="78"/>
      <c r="EZ55" s="78"/>
      <c r="FA55" s="78"/>
      <c r="FB55" s="78"/>
      <c r="FC55" s="78"/>
      <c r="FD55" s="78"/>
      <c r="FE55" s="78"/>
      <c r="FF55" s="78"/>
      <c r="FG55" s="78"/>
      <c r="FH55" s="78"/>
      <c r="FI55" s="78"/>
      <c r="FJ55" s="78"/>
      <c r="FK55" s="78"/>
      <c r="FL55" s="78"/>
      <c r="FM55" s="78"/>
      <c r="FN55" s="78"/>
      <c r="FO55" s="78"/>
      <c r="FP55" s="78"/>
      <c r="FQ55" s="78"/>
      <c r="FR55" s="78"/>
      <c r="FS55" s="78"/>
      <c r="FT55" s="78"/>
      <c r="FU55" s="78"/>
      <c r="FV55" s="78"/>
      <c r="FW55" s="78"/>
      <c r="FX55" s="78"/>
      <c r="FY55" s="78"/>
      <c r="FZ55" s="78"/>
      <c r="GA55" s="78"/>
      <c r="GB55" s="78"/>
      <c r="GC55" s="78"/>
      <c r="GD55" s="78"/>
      <c r="GE55" s="78"/>
      <c r="GF55" s="78"/>
      <c r="GG55" s="78"/>
      <c r="GH55" s="78"/>
      <c r="GI55" s="78"/>
      <c r="GJ55" s="78"/>
      <c r="GK55" s="78"/>
      <c r="GL55" s="78"/>
      <c r="GM55" s="78"/>
      <c r="GN55" s="78"/>
      <c r="GO55" s="78"/>
      <c r="GP55" s="78"/>
      <c r="GQ55" s="78"/>
      <c r="GR55" s="78"/>
      <c r="GS55" s="78"/>
      <c r="GT55" s="78"/>
      <c r="GU55" s="78"/>
      <c r="GV55" s="78"/>
      <c r="GW55" s="78"/>
      <c r="GX55" s="78"/>
      <c r="GY55" s="78"/>
      <c r="GZ55" s="78"/>
      <c r="HA55" s="78"/>
      <c r="HB55" s="78"/>
      <c r="HC55" s="78"/>
      <c r="HD55" s="78"/>
      <c r="HE55" s="78"/>
      <c r="HF55" s="78"/>
      <c r="HG55" s="78"/>
      <c r="HH55" s="78"/>
      <c r="HI55" s="78"/>
      <c r="HJ55" s="78"/>
      <c r="HK55" s="78"/>
      <c r="HL55" s="78"/>
      <c r="HM55" s="78"/>
      <c r="HN55" s="78"/>
      <c r="HO55" s="78"/>
      <c r="HP55" s="78"/>
      <c r="HQ55" s="78"/>
      <c r="HR55" s="78"/>
      <c r="HS55" s="78"/>
      <c r="HT55" s="78"/>
      <c r="HU55" s="78"/>
      <c r="HV55" s="78"/>
      <c r="HW55" s="78"/>
      <c r="HX55" s="78"/>
      <c r="HY55" s="78"/>
      <c r="HZ55" s="78"/>
      <c r="IA55" s="78"/>
      <c r="IB55" s="78"/>
      <c r="IC55" s="78"/>
      <c r="ID55" s="78"/>
      <c r="IE55" s="78"/>
      <c r="IF55" s="78"/>
      <c r="IG55" s="78"/>
      <c r="IH55" s="78"/>
      <c r="II55" s="78"/>
      <c r="IJ55" s="78"/>
      <c r="IK55" s="78"/>
      <c r="IL55" s="78"/>
      <c r="IM55" s="78"/>
      <c r="IN55" s="78"/>
      <c r="IO55" s="78"/>
      <c r="IP55" s="78"/>
      <c r="IQ55" s="78"/>
      <c r="IR55" s="78"/>
      <c r="IS55" s="78"/>
      <c r="IT55" s="78"/>
    </row>
    <row r="56" spans="1:254" s="80" customFormat="1" ht="12.75" customHeight="1">
      <c r="A56" s="39" t="s">
        <v>84</v>
      </c>
      <c r="B56" s="41" t="s">
        <v>74</v>
      </c>
      <c r="C56" s="42">
        <v>4</v>
      </c>
      <c r="D56" s="39" t="s">
        <v>33</v>
      </c>
      <c r="E56" s="43">
        <v>18900</v>
      </c>
      <c r="F56" s="43">
        <f>C56*E56</f>
        <v>75600</v>
      </c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  <c r="EO56" s="78"/>
      <c r="EP56" s="78"/>
      <c r="EQ56" s="78"/>
      <c r="ER56" s="78"/>
      <c r="ES56" s="78"/>
      <c r="ET56" s="78"/>
      <c r="EU56" s="78"/>
      <c r="EV56" s="78"/>
      <c r="EW56" s="78"/>
      <c r="EX56" s="78"/>
      <c r="EY56" s="78"/>
      <c r="EZ56" s="78"/>
      <c r="FA56" s="78"/>
      <c r="FB56" s="78"/>
      <c r="FC56" s="78"/>
      <c r="FD56" s="78"/>
      <c r="FE56" s="78"/>
      <c r="FF56" s="78"/>
      <c r="FG56" s="78"/>
      <c r="FH56" s="78"/>
      <c r="FI56" s="78"/>
      <c r="FJ56" s="78"/>
      <c r="FK56" s="78"/>
      <c r="FL56" s="78"/>
      <c r="FM56" s="78"/>
      <c r="FN56" s="78"/>
      <c r="FO56" s="78"/>
      <c r="FP56" s="78"/>
      <c r="FQ56" s="78"/>
      <c r="FR56" s="78"/>
      <c r="FS56" s="78"/>
      <c r="FT56" s="78"/>
      <c r="FU56" s="78"/>
      <c r="FV56" s="78"/>
      <c r="FW56" s="78"/>
      <c r="FX56" s="78"/>
      <c r="FY56" s="78"/>
      <c r="FZ56" s="78"/>
      <c r="GA56" s="78"/>
      <c r="GB56" s="78"/>
      <c r="GC56" s="78"/>
      <c r="GD56" s="78"/>
      <c r="GE56" s="78"/>
      <c r="GF56" s="78"/>
      <c r="GG56" s="78"/>
      <c r="GH56" s="78"/>
      <c r="GI56" s="78"/>
      <c r="GJ56" s="78"/>
      <c r="GK56" s="78"/>
      <c r="GL56" s="78"/>
      <c r="GM56" s="78"/>
      <c r="GN56" s="78"/>
      <c r="GO56" s="78"/>
      <c r="GP56" s="78"/>
      <c r="GQ56" s="78"/>
      <c r="GR56" s="78"/>
      <c r="GS56" s="78"/>
      <c r="GT56" s="78"/>
      <c r="GU56" s="78"/>
      <c r="GV56" s="78"/>
      <c r="GW56" s="78"/>
      <c r="GX56" s="78"/>
      <c r="GY56" s="78"/>
      <c r="GZ56" s="78"/>
      <c r="HA56" s="78"/>
      <c r="HB56" s="78"/>
      <c r="HC56" s="78"/>
      <c r="HD56" s="78"/>
      <c r="HE56" s="78"/>
      <c r="HF56" s="78"/>
      <c r="HG56" s="78"/>
      <c r="HH56" s="78"/>
      <c r="HI56" s="78"/>
      <c r="HJ56" s="78"/>
      <c r="HK56" s="78"/>
      <c r="HL56" s="78"/>
      <c r="HM56" s="78"/>
      <c r="HN56" s="78"/>
      <c r="HO56" s="78"/>
      <c r="HP56" s="78"/>
      <c r="HQ56" s="78"/>
      <c r="HR56" s="78"/>
      <c r="HS56" s="78"/>
      <c r="HT56" s="78"/>
      <c r="HU56" s="78"/>
      <c r="HV56" s="78"/>
      <c r="HW56" s="78"/>
      <c r="HX56" s="78"/>
      <c r="HY56" s="78"/>
      <c r="HZ56" s="78"/>
      <c r="IA56" s="78"/>
      <c r="IB56" s="78"/>
      <c r="IC56" s="78"/>
      <c r="ID56" s="78"/>
      <c r="IE56" s="78"/>
      <c r="IF56" s="78"/>
      <c r="IG56" s="78"/>
      <c r="IH56" s="78"/>
      <c r="II56" s="78"/>
      <c r="IJ56" s="78"/>
      <c r="IK56" s="78"/>
      <c r="IL56" s="78"/>
      <c r="IM56" s="78"/>
      <c r="IN56" s="78"/>
      <c r="IO56" s="78"/>
      <c r="IP56" s="78"/>
      <c r="IQ56" s="78"/>
      <c r="IR56" s="78"/>
      <c r="IS56" s="78"/>
      <c r="IT56" s="78"/>
    </row>
    <row r="57" spans="1:254" s="80" customFormat="1" ht="12.75" customHeight="1">
      <c r="A57" s="39" t="s">
        <v>85</v>
      </c>
      <c r="B57" s="41" t="s">
        <v>74</v>
      </c>
      <c r="C57" s="42">
        <v>1</v>
      </c>
      <c r="D57" s="39" t="s">
        <v>33</v>
      </c>
      <c r="E57" s="43">
        <v>20000</v>
      </c>
      <c r="F57" s="43">
        <f>C57*E57</f>
        <v>20000</v>
      </c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  <c r="EO57" s="78"/>
      <c r="EP57" s="78"/>
      <c r="EQ57" s="78"/>
      <c r="ER57" s="78"/>
      <c r="ES57" s="78"/>
      <c r="ET57" s="78"/>
      <c r="EU57" s="78"/>
      <c r="EV57" s="78"/>
      <c r="EW57" s="78"/>
      <c r="EX57" s="78"/>
      <c r="EY57" s="78"/>
      <c r="EZ57" s="78"/>
      <c r="FA57" s="78"/>
      <c r="FB57" s="78"/>
      <c r="FC57" s="78"/>
      <c r="FD57" s="78"/>
      <c r="FE57" s="78"/>
      <c r="FF57" s="78"/>
      <c r="FG57" s="78"/>
      <c r="FH57" s="78"/>
      <c r="FI57" s="78"/>
      <c r="FJ57" s="78"/>
      <c r="FK57" s="78"/>
      <c r="FL57" s="78"/>
      <c r="FM57" s="78"/>
      <c r="FN57" s="78"/>
      <c r="FO57" s="78"/>
      <c r="FP57" s="78"/>
      <c r="FQ57" s="78"/>
      <c r="FR57" s="78"/>
      <c r="FS57" s="78"/>
      <c r="FT57" s="78"/>
      <c r="FU57" s="78"/>
      <c r="FV57" s="78"/>
      <c r="FW57" s="78"/>
      <c r="FX57" s="78"/>
      <c r="FY57" s="78"/>
      <c r="FZ57" s="78"/>
      <c r="GA57" s="78"/>
      <c r="GB57" s="78"/>
      <c r="GC57" s="78"/>
      <c r="GD57" s="78"/>
      <c r="GE57" s="78"/>
      <c r="GF57" s="78"/>
      <c r="GG57" s="78"/>
      <c r="GH57" s="78"/>
      <c r="GI57" s="78"/>
      <c r="GJ57" s="78"/>
      <c r="GK57" s="78"/>
      <c r="GL57" s="78"/>
      <c r="GM57" s="78"/>
      <c r="GN57" s="78"/>
      <c r="GO57" s="78"/>
      <c r="GP57" s="78"/>
      <c r="GQ57" s="78"/>
      <c r="GR57" s="78"/>
      <c r="GS57" s="78"/>
      <c r="GT57" s="78"/>
      <c r="GU57" s="78"/>
      <c r="GV57" s="78"/>
      <c r="GW57" s="78"/>
      <c r="GX57" s="78"/>
      <c r="GY57" s="78"/>
      <c r="GZ57" s="78"/>
      <c r="HA57" s="78"/>
      <c r="HB57" s="78"/>
      <c r="HC57" s="78"/>
      <c r="HD57" s="78"/>
      <c r="HE57" s="78"/>
      <c r="HF57" s="78"/>
      <c r="HG57" s="78"/>
      <c r="HH57" s="78"/>
      <c r="HI57" s="78"/>
      <c r="HJ57" s="78"/>
      <c r="HK57" s="78"/>
      <c r="HL57" s="78"/>
      <c r="HM57" s="78"/>
      <c r="HN57" s="78"/>
      <c r="HO57" s="78"/>
      <c r="HP57" s="78"/>
      <c r="HQ57" s="78"/>
      <c r="HR57" s="78"/>
      <c r="HS57" s="78"/>
      <c r="HT57" s="78"/>
      <c r="HU57" s="78"/>
      <c r="HV57" s="78"/>
      <c r="HW57" s="78"/>
      <c r="HX57" s="78"/>
      <c r="HY57" s="78"/>
      <c r="HZ57" s="78"/>
      <c r="IA57" s="78"/>
      <c r="IB57" s="78"/>
      <c r="IC57" s="78"/>
      <c r="ID57" s="78"/>
      <c r="IE57" s="78"/>
      <c r="IF57" s="78"/>
      <c r="IG57" s="78"/>
      <c r="IH57" s="78"/>
      <c r="II57" s="78"/>
      <c r="IJ57" s="78"/>
      <c r="IK57" s="78"/>
      <c r="IL57" s="78"/>
      <c r="IM57" s="78"/>
      <c r="IN57" s="78"/>
      <c r="IO57" s="78"/>
      <c r="IP57" s="78"/>
      <c r="IQ57" s="78"/>
      <c r="IR57" s="78"/>
      <c r="IS57" s="78"/>
      <c r="IT57" s="78"/>
    </row>
    <row r="58" spans="1:254" ht="13.5" customHeight="1">
      <c r="A58" s="111" t="s">
        <v>86</v>
      </c>
      <c r="B58" s="112"/>
      <c r="C58" s="112"/>
      <c r="D58" s="112"/>
      <c r="E58" s="113"/>
      <c r="F58" s="31">
        <f>SUM(F43:F56)</f>
        <v>1949100</v>
      </c>
    </row>
    <row r="59" spans="1:254" ht="12" customHeight="1">
      <c r="A59" s="32"/>
      <c r="B59" s="33"/>
      <c r="C59" s="33"/>
      <c r="D59" s="44"/>
      <c r="E59" s="34"/>
      <c r="F59" s="34"/>
    </row>
    <row r="60" spans="1:254" ht="12" customHeight="1">
      <c r="A60" s="114" t="s">
        <v>87</v>
      </c>
      <c r="B60" s="115"/>
      <c r="C60" s="115"/>
      <c r="D60" s="115"/>
      <c r="E60" s="115"/>
      <c r="F60" s="116"/>
    </row>
    <row r="61" spans="1:254" ht="24" customHeight="1">
      <c r="A61" s="26" t="s">
        <v>88</v>
      </c>
      <c r="B61" s="26" t="s">
        <v>61</v>
      </c>
      <c r="C61" s="26" t="s">
        <v>62</v>
      </c>
      <c r="D61" s="26" t="s">
        <v>28</v>
      </c>
      <c r="E61" s="26" t="s">
        <v>29</v>
      </c>
      <c r="F61" s="26" t="s">
        <v>30</v>
      </c>
    </row>
    <row r="62" spans="1:254" ht="12.75">
      <c r="A62" s="45"/>
      <c r="B62" s="46"/>
      <c r="C62" s="47"/>
      <c r="D62" s="45"/>
      <c r="E62" s="48"/>
      <c r="F62" s="48"/>
    </row>
    <row r="63" spans="1:254" ht="12.75">
      <c r="A63" s="49" t="s">
        <v>89</v>
      </c>
      <c r="B63" s="50"/>
      <c r="C63" s="51"/>
      <c r="D63" s="50"/>
      <c r="E63" s="48"/>
      <c r="F63" s="52">
        <f t="shared" ref="F63" si="4">E63*C63</f>
        <v>0</v>
      </c>
    </row>
    <row r="64" spans="1:254" ht="13.5" customHeight="1">
      <c r="A64" s="111" t="s">
        <v>90</v>
      </c>
      <c r="B64" s="112"/>
      <c r="C64" s="112"/>
      <c r="D64" s="112"/>
      <c r="E64" s="113"/>
      <c r="F64" s="53">
        <f>SUM(F63)</f>
        <v>0</v>
      </c>
    </row>
    <row r="65" spans="1:6" ht="12" customHeight="1">
      <c r="A65" s="54"/>
      <c r="B65" s="54"/>
      <c r="C65" s="54"/>
      <c r="D65" s="54"/>
      <c r="E65" s="55"/>
      <c r="F65" s="55"/>
    </row>
    <row r="66" spans="1:6" ht="12.75">
      <c r="A66" s="117" t="s">
        <v>91</v>
      </c>
      <c r="B66" s="118"/>
      <c r="C66" s="118"/>
      <c r="D66" s="118"/>
      <c r="E66" s="119"/>
      <c r="F66" s="56">
        <f>F25+F39+F58+F64</f>
        <v>2888750</v>
      </c>
    </row>
    <row r="67" spans="1:6" ht="12" customHeight="1">
      <c r="A67" s="120" t="s">
        <v>92</v>
      </c>
      <c r="B67" s="121"/>
      <c r="C67" s="121"/>
      <c r="D67" s="121"/>
      <c r="E67" s="122"/>
      <c r="F67" s="57">
        <f>F66*0.05</f>
        <v>144437.5</v>
      </c>
    </row>
    <row r="68" spans="1:6" ht="12" customHeight="1">
      <c r="A68" s="123" t="s">
        <v>93</v>
      </c>
      <c r="B68" s="124"/>
      <c r="C68" s="124"/>
      <c r="D68" s="124"/>
      <c r="E68" s="125"/>
      <c r="F68" s="58">
        <f>F67+F66</f>
        <v>3033187.5</v>
      </c>
    </row>
    <row r="69" spans="1:6" ht="12" customHeight="1">
      <c r="A69" s="120" t="s">
        <v>94</v>
      </c>
      <c r="B69" s="121"/>
      <c r="C69" s="121"/>
      <c r="D69" s="121"/>
      <c r="E69" s="122"/>
      <c r="F69" s="57">
        <f>F11</f>
        <v>9600000</v>
      </c>
    </row>
    <row r="70" spans="1:6" ht="12.75">
      <c r="A70" s="126" t="s">
        <v>95</v>
      </c>
      <c r="B70" s="127"/>
      <c r="C70" s="127"/>
      <c r="D70" s="127"/>
      <c r="E70" s="128"/>
      <c r="F70" s="59">
        <f>F69-F68</f>
        <v>6566812.5</v>
      </c>
    </row>
    <row r="71" spans="1:6" ht="12" customHeight="1">
      <c r="A71" s="60" t="s">
        <v>96</v>
      </c>
      <c r="B71" s="61"/>
      <c r="C71" s="61"/>
      <c r="D71" s="61"/>
      <c r="E71" s="61"/>
      <c r="F71" s="62"/>
    </row>
    <row r="72" spans="1:6" ht="12.75" customHeight="1" thickBot="1">
      <c r="A72" s="63"/>
      <c r="B72" s="61"/>
      <c r="C72" s="61"/>
      <c r="D72" s="61"/>
      <c r="E72" s="61"/>
      <c r="F72" s="62"/>
    </row>
    <row r="73" spans="1:6" ht="15" customHeight="1">
      <c r="A73" s="152" t="s">
        <v>97</v>
      </c>
      <c r="B73" s="153"/>
      <c r="C73" s="153"/>
      <c r="D73" s="153"/>
      <c r="E73" s="154"/>
      <c r="F73" s="62"/>
    </row>
    <row r="74" spans="1:6" ht="12.75">
      <c r="A74" s="108" t="s">
        <v>98</v>
      </c>
      <c r="B74" s="109"/>
      <c r="C74" s="109"/>
      <c r="D74" s="109"/>
      <c r="E74" s="110"/>
      <c r="F74" s="62"/>
    </row>
    <row r="75" spans="1:6" ht="12.75">
      <c r="A75" s="108" t="s">
        <v>99</v>
      </c>
      <c r="B75" s="109"/>
      <c r="C75" s="109"/>
      <c r="D75" s="109"/>
      <c r="E75" s="110"/>
      <c r="F75" s="62"/>
    </row>
    <row r="76" spans="1:6" ht="12.75">
      <c r="A76" s="108" t="s">
        <v>100</v>
      </c>
      <c r="B76" s="109"/>
      <c r="C76" s="109"/>
      <c r="D76" s="109"/>
      <c r="E76" s="110"/>
      <c r="F76" s="62"/>
    </row>
    <row r="77" spans="1:6" ht="12.75">
      <c r="A77" s="108" t="s">
        <v>101</v>
      </c>
      <c r="B77" s="109"/>
      <c r="C77" s="109"/>
      <c r="D77" s="109"/>
      <c r="E77" s="110"/>
      <c r="F77" s="62"/>
    </row>
    <row r="78" spans="1:6" ht="12.75">
      <c r="A78" s="108" t="s">
        <v>102</v>
      </c>
      <c r="B78" s="109"/>
      <c r="C78" s="109"/>
      <c r="D78" s="109"/>
      <c r="E78" s="110"/>
      <c r="F78" s="62"/>
    </row>
    <row r="79" spans="1:6" ht="13.5" thickBot="1">
      <c r="A79" s="149" t="s">
        <v>103</v>
      </c>
      <c r="B79" s="150"/>
      <c r="C79" s="150"/>
      <c r="D79" s="150"/>
      <c r="E79" s="151"/>
      <c r="F79" s="62"/>
    </row>
    <row r="80" spans="1:6" ht="12.75" customHeight="1">
      <c r="A80" s="63"/>
      <c r="B80" s="63"/>
      <c r="C80" s="63"/>
      <c r="D80" s="63"/>
      <c r="E80" s="63"/>
      <c r="F80" s="62"/>
    </row>
    <row r="81" spans="1:6" ht="15" customHeight="1" thickBot="1">
      <c r="A81" s="159" t="s">
        <v>104</v>
      </c>
      <c r="B81" s="160"/>
      <c r="C81" s="161"/>
      <c r="D81" s="64"/>
      <c r="E81" s="64"/>
      <c r="F81" s="62"/>
    </row>
    <row r="82" spans="1:6" ht="12" customHeight="1">
      <c r="A82" s="65" t="s">
        <v>88</v>
      </c>
      <c r="B82" s="66" t="s">
        <v>105</v>
      </c>
      <c r="C82" s="67" t="s">
        <v>106</v>
      </c>
      <c r="D82" s="64"/>
      <c r="E82" s="64"/>
      <c r="F82" s="62"/>
    </row>
    <row r="83" spans="1:6" ht="12" customHeight="1">
      <c r="A83" s="68" t="s">
        <v>107</v>
      </c>
      <c r="B83" s="98">
        <f>F25</f>
        <v>800000</v>
      </c>
      <c r="C83" s="69">
        <f>(B83/B89)</f>
        <v>0.26116586072514336</v>
      </c>
      <c r="D83" s="64"/>
      <c r="E83" s="64"/>
      <c r="F83" s="62" t="s">
        <v>108</v>
      </c>
    </row>
    <row r="84" spans="1:6" ht="12" customHeight="1">
      <c r="A84" s="68" t="s">
        <v>109</v>
      </c>
      <c r="B84" s="98">
        <f>F30</f>
        <v>30000</v>
      </c>
      <c r="C84" s="69">
        <v>0</v>
      </c>
      <c r="D84" s="64"/>
      <c r="E84" s="64"/>
      <c r="F84" s="62"/>
    </row>
    <row r="85" spans="1:6" ht="12" customHeight="1">
      <c r="A85" s="68" t="s">
        <v>110</v>
      </c>
      <c r="B85" s="98">
        <f>F39</f>
        <v>139650</v>
      </c>
      <c r="C85" s="69">
        <f>(B85/B89)</f>
        <v>4.5589765562832833E-2</v>
      </c>
      <c r="D85" s="64"/>
      <c r="E85" s="64"/>
      <c r="F85" s="62"/>
    </row>
    <row r="86" spans="1:6" ht="12" customHeight="1">
      <c r="A86" s="68" t="s">
        <v>60</v>
      </c>
      <c r="B86" s="98">
        <f>F58</f>
        <v>1949100</v>
      </c>
      <c r="C86" s="69">
        <f>(B86/B89)</f>
        <v>0.63629797392422105</v>
      </c>
      <c r="D86" s="64"/>
      <c r="E86" s="64"/>
      <c r="F86" s="62"/>
    </row>
    <row r="87" spans="1:6" ht="12" customHeight="1">
      <c r="A87" s="68" t="s">
        <v>111</v>
      </c>
      <c r="B87" s="98">
        <f>F64</f>
        <v>0</v>
      </c>
      <c r="C87" s="69">
        <f>(B87/B89)</f>
        <v>0</v>
      </c>
      <c r="D87" s="70"/>
      <c r="E87" s="70"/>
      <c r="F87" s="62"/>
    </row>
    <row r="88" spans="1:6" ht="12" customHeight="1">
      <c r="A88" s="68" t="s">
        <v>112</v>
      </c>
      <c r="B88" s="98">
        <f>F67</f>
        <v>144437.5</v>
      </c>
      <c r="C88" s="69">
        <f>(B88/B89)</f>
        <v>4.7152680010609863E-2</v>
      </c>
      <c r="D88" s="70"/>
      <c r="E88" s="70"/>
      <c r="F88" s="62"/>
    </row>
    <row r="89" spans="1:6" ht="12.75" customHeight="1" thickBot="1">
      <c r="A89" s="71" t="s">
        <v>113</v>
      </c>
      <c r="B89" s="99">
        <f>SUM(B83:B88)</f>
        <v>3063187.5</v>
      </c>
      <c r="C89" s="72">
        <f>SUM(C83:C88)</f>
        <v>0.9902062802228071</v>
      </c>
      <c r="D89" s="70"/>
      <c r="E89" s="70"/>
      <c r="F89" s="62"/>
    </row>
    <row r="90" spans="1:6" ht="12" customHeight="1">
      <c r="A90" s="63"/>
      <c r="B90" s="61"/>
      <c r="C90" s="61"/>
      <c r="D90" s="61"/>
      <c r="E90" s="61"/>
      <c r="F90" s="62"/>
    </row>
    <row r="91" spans="1:6" ht="15.75" customHeight="1" thickBot="1">
      <c r="A91" s="156" t="s">
        <v>114</v>
      </c>
      <c r="B91" s="157"/>
      <c r="C91" s="157"/>
      <c r="D91" s="158"/>
      <c r="E91" s="73"/>
      <c r="F91" s="62"/>
    </row>
    <row r="92" spans="1:6" ht="12.75">
      <c r="A92" s="74" t="s">
        <v>115</v>
      </c>
      <c r="B92" s="100">
        <v>30000</v>
      </c>
      <c r="C92" s="100">
        <v>32000</v>
      </c>
      <c r="D92" s="101">
        <v>35000</v>
      </c>
      <c r="E92" s="75"/>
      <c r="F92" s="76"/>
    </row>
    <row r="93" spans="1:6" ht="13.5" thickBot="1">
      <c r="A93" s="71" t="s">
        <v>116</v>
      </c>
      <c r="B93" s="99">
        <f>F68/B92</f>
        <v>101.10625</v>
      </c>
      <c r="C93" s="99">
        <f>F68/C92</f>
        <v>94.787109375</v>
      </c>
      <c r="D93" s="99">
        <f>F68/D92</f>
        <v>86.662499999999994</v>
      </c>
      <c r="E93" s="75"/>
      <c r="F93" s="76"/>
    </row>
    <row r="94" spans="1:6" ht="12.75">
      <c r="A94" s="155" t="s">
        <v>117</v>
      </c>
      <c r="B94" s="155"/>
      <c r="C94" s="155"/>
      <c r="D94" s="155"/>
      <c r="E94" s="63"/>
      <c r="F94" s="63"/>
    </row>
  </sheetData>
  <mergeCells count="37">
    <mergeCell ref="A77:E77"/>
    <mergeCell ref="A78:E78"/>
    <mergeCell ref="A79:E79"/>
    <mergeCell ref="A73:E73"/>
    <mergeCell ref="A94:D94"/>
    <mergeCell ref="A91:D91"/>
    <mergeCell ref="A81:C81"/>
    <mergeCell ref="D12:E12"/>
    <mergeCell ref="D10:E10"/>
    <mergeCell ref="D9:E9"/>
    <mergeCell ref="D8:E8"/>
    <mergeCell ref="D13:E13"/>
    <mergeCell ref="D11:E11"/>
    <mergeCell ref="D14:E14"/>
    <mergeCell ref="A16:F16"/>
    <mergeCell ref="A43:F43"/>
    <mergeCell ref="A45:F45"/>
    <mergeCell ref="A18:F18"/>
    <mergeCell ref="A25:E25"/>
    <mergeCell ref="A30:E30"/>
    <mergeCell ref="A39:E39"/>
    <mergeCell ref="A32:F32"/>
    <mergeCell ref="A27:F27"/>
    <mergeCell ref="A41:F41"/>
    <mergeCell ref="A51:F51"/>
    <mergeCell ref="A55:F55"/>
    <mergeCell ref="A74:E74"/>
    <mergeCell ref="A75:E75"/>
    <mergeCell ref="A76:E76"/>
    <mergeCell ref="A58:E58"/>
    <mergeCell ref="A60:F60"/>
    <mergeCell ref="A64:E64"/>
    <mergeCell ref="A66:E66"/>
    <mergeCell ref="A67:E67"/>
    <mergeCell ref="A68:E68"/>
    <mergeCell ref="A70:E70"/>
    <mergeCell ref="A69:E69"/>
  </mergeCells>
  <printOptions horizontalCentered="1"/>
  <pageMargins left="0.74803149606299213" right="0.74803149606299213" top="0.98425196850393704" bottom="0.98425196850393704" header="0" footer="0"/>
  <pageSetup scale="94" orientation="portrait" r:id="rId1"/>
  <headerFooter>
    <oddFooter>&amp;C&amp;"Helvetica Neue,Regular"&amp;12&amp;K000000&amp;P</oddFooter>
  </headerFooter>
  <rowBreaks count="1" manualBreakCount="1">
    <brk id="4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2022-06-27T21:42:23Z</dcterms:modified>
  <cp:category/>
  <cp:contentStatus/>
</cp:coreProperties>
</file>