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9" documentId="11_C080785AC43D54017CCF1AABA62B3021915F48DF" xr6:coauthVersionLast="47" xr6:coauthVersionMax="47" xr10:uidLastSave="{55A926A1-6CB6-4730-BA63-C3858A3FFC64}"/>
  <bookViews>
    <workbookView xWindow="0" yWindow="0" windowWidth="20490" windowHeight="7755" xr2:uid="{00000000-000D-0000-FFFF-FFFF00000000}"/>
  </bookViews>
  <sheets>
    <sheet name="MAIZ CHOCLO" sheetId="1" r:id="rId1"/>
  </sheets>
  <definedNames>
    <definedName name="_xlnm.Print_Area" localSheetId="0">'MAIZ CHOCLO'!$A$1:$F$94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F54" i="1"/>
  <c r="F48" i="1" l="1"/>
  <c r="F49" i="1"/>
  <c r="F50" i="1"/>
  <c r="F29" i="1"/>
  <c r="F30" i="1" s="1"/>
  <c r="B84" i="1" s="1"/>
  <c r="F57" i="1"/>
  <c r="F56" i="1"/>
  <c r="F52" i="1"/>
  <c r="F47" i="1"/>
  <c r="F37" i="1"/>
  <c r="F38" i="1"/>
  <c r="F63" i="1"/>
  <c r="F64" i="1" s="1"/>
  <c r="B87" i="1" s="1"/>
  <c r="F36" i="1"/>
  <c r="F24" i="1"/>
  <c r="F20" i="1"/>
  <c r="F21" i="1"/>
  <c r="F22" i="1"/>
  <c r="F23" i="1"/>
  <c r="F34" i="1"/>
  <c r="F35" i="1"/>
  <c r="F44" i="1"/>
  <c r="F46" i="1"/>
  <c r="F11" i="1"/>
  <c r="F69" i="1" s="1"/>
  <c r="F58" i="1" l="1"/>
  <c r="B86" i="1" s="1"/>
  <c r="F39" i="1"/>
  <c r="B85" i="1" s="1"/>
  <c r="F25" i="1"/>
  <c r="B83" i="1" s="1"/>
  <c r="F66" i="1" l="1"/>
  <c r="F67" i="1" s="1"/>
  <c r="F68" i="1" s="1"/>
  <c r="B88" i="1" l="1"/>
  <c r="B89" i="1"/>
  <c r="D93" i="1"/>
  <c r="C93" i="1"/>
  <c r="B93" i="1"/>
  <c r="F70" i="1"/>
  <c r="C87" i="1" l="1"/>
  <c r="C86" i="1"/>
  <c r="C85" i="1"/>
  <c r="C83" i="1"/>
  <c r="C88" i="1"/>
  <c r="C89" i="1" l="1"/>
</calcChain>
</file>

<file path=xl/sharedStrings.xml><?xml version="1.0" encoding="utf-8"?>
<sst xmlns="http://schemas.openxmlformats.org/spreadsheetml/2006/main" count="165" uniqueCount="118">
  <si>
    <t>RUBRO O CULTIVO</t>
  </si>
  <si>
    <t>Maiz choclo</t>
  </si>
  <si>
    <t>RENDIMIENTO (UNIDAD/Há.)</t>
  </si>
  <si>
    <t>VARIEDAD</t>
  </si>
  <si>
    <t>Maíz choclo</t>
  </si>
  <si>
    <t>FECHA ESTIMADA  PRECIO VENTA</t>
  </si>
  <si>
    <t>Febrero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</si>
  <si>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</si>
  <si>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</si>
  <si>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</si>
  <si>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</si>
  <si>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</si>
  <si>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</si>
  <si>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</si>
  <si>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</si>
  <si>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</si>
  <si>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mayorista</t>
  </si>
  <si>
    <t>COMUNA/LOCALIDAD</t>
  </si>
  <si>
    <t>Todas las comunas del área</t>
  </si>
  <si>
    <t>FECHA DE COSECHA</t>
  </si>
  <si>
    <t>FECHA PRECIO INSUMOS</t>
  </si>
  <si>
    <t>CONTINGENCIA</t>
  </si>
  <si>
    <t>Heladas - Exceso lluvia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</si>
  <si>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</si>
  <si>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</si>
  <si>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</si>
  <si>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</si>
  <si>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</si>
  <si>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</si>
  <si>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</si>
  <si>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</si>
  <si>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Paleo acequia</t>
  </si>
  <si>
    <t>jh</t>
  </si>
  <si>
    <t>Sept</t>
  </si>
  <si>
    <t>Riego</t>
  </si>
  <si>
    <t>Oct - Ene</t>
  </si>
  <si>
    <t>Limpieza cultivadora</t>
  </si>
  <si>
    <t>Nov - Ene</t>
  </si>
  <si>
    <t>Aplicación fertilizante</t>
  </si>
  <si>
    <t>Dic</t>
  </si>
  <si>
    <t xml:space="preserve">Cosecha </t>
  </si>
  <si>
    <t>Feb</t>
  </si>
  <si>
    <t>Subtotal Jornadas Hombre</t>
  </si>
  <si>
    <t>JORNADAS ANIMAL</t>
  </si>
  <si>
    <t>Limpieza con cultivadora</t>
  </si>
  <si>
    <t>ja</t>
  </si>
  <si>
    <t>Subtotal Jornadas Animal</t>
  </si>
  <si>
    <t>MAQUINARIA</t>
  </si>
  <si>
    <t>Aradura</t>
  </si>
  <si>
    <t>JM</t>
  </si>
  <si>
    <t>Ago</t>
  </si>
  <si>
    <t>Rastraje (botella)</t>
  </si>
  <si>
    <t>Sept - Oct</t>
  </si>
  <si>
    <t>Aplicación Insecticida</t>
  </si>
  <si>
    <t>Dic - Ene</t>
  </si>
  <si>
    <t>Aplicación herbicida</t>
  </si>
  <si>
    <t xml:space="preserve">Oct </t>
  </si>
  <si>
    <t>Trompo abonador (cal y fertilizantes)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</si>
  <si>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</si>
  <si>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</si>
  <si>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</si>
  <si>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</si>
  <si>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</si>
  <si>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</si>
  <si>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 xml:space="preserve">Semilla </t>
  </si>
  <si>
    <t>bolsa</t>
  </si>
  <si>
    <t>Oct - Nov</t>
  </si>
  <si>
    <t>FERTILIZANTES</t>
  </si>
  <si>
    <t>Mezcla 9-41-12</t>
  </si>
  <si>
    <t>kg</t>
  </si>
  <si>
    <t>Jul</t>
  </si>
  <si>
    <t>Urea</t>
  </si>
  <si>
    <t>Cal</t>
  </si>
  <si>
    <t>Biotron Plus</t>
  </si>
  <si>
    <t>lt</t>
  </si>
  <si>
    <t xml:space="preserve">Sept - Oct - Nov </t>
  </si>
  <si>
    <t>Foli - Zyme</t>
  </si>
  <si>
    <t>Nov</t>
  </si>
  <si>
    <t>HERBICIDAS</t>
  </si>
  <si>
    <t>Primagram Gold 660 SC</t>
  </si>
  <si>
    <t>Soberan 420 SC</t>
  </si>
  <si>
    <t>Sept - Oct - Nov</t>
  </si>
  <si>
    <t>Atrazina 500 SC</t>
  </si>
  <si>
    <t>INSECTICIDAS</t>
  </si>
  <si>
    <t>Lorsban Plus</t>
  </si>
  <si>
    <t>Troya 4EC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</si>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</sst>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10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10" borderId="45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horizontal="center" vertical="center" wrapText="1"/>
    </xf>
    <xf numFmtId="1" fontId="1" fillId="10" borderId="45" xfId="0" applyNumberFormat="1" applyFont="1" applyFill="1" applyBorder="1" applyAlignment="1">
      <alignment horizontal="center" vertical="center" wrapText="1"/>
    </xf>
    <xf numFmtId="166" fontId="1" fillId="10" borderId="45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49" fontId="7" fillId="5" borderId="77" xfId="0" applyNumberFormat="1" applyFont="1" applyFill="1" applyBorder="1" applyAlignment="1">
      <alignment vertical="center" wrapText="1"/>
    </xf>
    <xf numFmtId="0" fontId="1" fillId="2" borderId="77" xfId="0" applyFont="1" applyFill="1" applyBorder="1" applyAlignment="1">
      <alignment horizontal="center" vertical="center" wrapText="1"/>
    </xf>
    <xf numFmtId="3" fontId="1" fillId="2" borderId="77" xfId="0" applyNumberFormat="1" applyFont="1" applyFill="1" applyBorder="1" applyAlignment="1">
      <alignment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0" fontId="1" fillId="10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left" vertical="center" wrapText="1"/>
    </xf>
    <xf numFmtId="49" fontId="1" fillId="10" borderId="44" xfId="0" applyNumberFormat="1" applyFont="1" applyFill="1" applyBorder="1" applyAlignment="1">
      <alignment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10" borderId="44" xfId="0" applyNumberFormat="1" applyFont="1" applyFill="1" applyBorder="1" applyAlignment="1">
      <alignment vertical="center" wrapText="1"/>
    </xf>
    <xf numFmtId="0" fontId="1" fillId="10" borderId="45" xfId="0" applyNumberFormat="1" applyFont="1" applyFill="1" applyBorder="1" applyAlignment="1">
      <alignment horizontal="center" vertical="center" wrapText="1"/>
    </xf>
    <xf numFmtId="49" fontId="1" fillId="10" borderId="45" xfId="0" applyNumberFormat="1" applyFont="1" applyFill="1" applyBorder="1" applyAlignment="1">
      <alignment horizontal="left" vertical="center" wrapText="1"/>
    </xf>
    <xf numFmtId="166" fontId="1" fillId="10" borderId="78" xfId="0" applyNumberFormat="1" applyFont="1" applyFill="1" applyBorder="1" applyAlignment="1">
      <alignment vertical="center" wrapText="1"/>
    </xf>
    <xf numFmtId="49" fontId="1" fillId="10" borderId="78" xfId="0" applyNumberFormat="1" applyFont="1" applyFill="1" applyBorder="1" applyAlignment="1">
      <alignment vertical="center" wrapText="1"/>
    </xf>
    <xf numFmtId="49" fontId="1" fillId="10" borderId="78" xfId="0" applyNumberFormat="1" applyFont="1" applyFill="1" applyBorder="1" applyAlignment="1">
      <alignment horizontal="center" vertical="center" wrapText="1"/>
    </xf>
    <xf numFmtId="0" fontId="1" fillId="10" borderId="78" xfId="0" applyNumberFormat="1" applyFont="1" applyFill="1" applyBorder="1" applyAlignment="1">
      <alignment horizontal="center" vertical="center" wrapText="1"/>
    </xf>
    <xf numFmtId="49" fontId="1" fillId="10" borderId="78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6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3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3" borderId="67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9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02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4"/>
  <sheetViews>
    <sheetView showGridLines="0" tabSelected="1" zoomScaleNormal="100" zoomScaleSheetLayoutView="100" workbookViewId="0">
      <selection activeCell="E58" sqref="A58:E58"/>
    </sheetView>
  </sheetViews>
  <sheetFormatPr defaultColWidth="10.85546875" defaultRowHeight="11.25" customHeight="1"/>
  <cols>
    <col min="1" max="1" width="19.8554687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45" t="s">
        <v>2</v>
      </c>
      <c r="E8" s="146"/>
      <c r="F8" s="9">
        <v>32000</v>
      </c>
    </row>
    <row r="9" spans="1:6" ht="12.75">
      <c r="A9" s="10" t="s">
        <v>3</v>
      </c>
      <c r="B9" s="7" t="s">
        <v>4</v>
      </c>
      <c r="C9" s="8"/>
      <c r="D9" s="129" t="s">
        <v>5</v>
      </c>
      <c r="E9" s="130"/>
      <c r="F9" s="7" t="s">
        <v>6</v>
      </c>
    </row>
    <row r="10" spans="1:6" ht="12.75">
      <c r="A10" s="10" t="s">
        <v>7</v>
      </c>
      <c r="B10" s="7" t="s">
        <v>8</v>
      </c>
      <c r="C10" s="8"/>
      <c r="D10" s="129" t="s">
        <v>9</v>
      </c>
      <c r="E10" s="130"/>
      <c r="F10" s="40">
        <v>300</v>
      </c>
    </row>
    <row r="11" spans="1:6" ht="11.25" customHeight="1">
      <c r="A11" s="10" t="s">
        <v>10</v>
      </c>
      <c r="B11" s="7" t="s">
        <v>11</v>
      </c>
      <c r="C11" s="8"/>
      <c r="D11" s="147" t="s">
        <v>12</v>
      </c>
      <c r="E11" s="148"/>
      <c r="F11" s="11">
        <f>(F8*F10)</f>
        <v>9600000</v>
      </c>
    </row>
    <row r="12" spans="1:6" ht="12.75">
      <c r="A12" s="10" t="s">
        <v>13</v>
      </c>
      <c r="B12" s="7" t="s">
        <v>14</v>
      </c>
      <c r="C12" s="8"/>
      <c r="D12" s="129" t="s">
        <v>15</v>
      </c>
      <c r="E12" s="130"/>
      <c r="F12" s="7" t="s">
        <v>16</v>
      </c>
    </row>
    <row r="13" spans="1:6" ht="12.75" customHeight="1">
      <c r="A13" s="10" t="s">
        <v>17</v>
      </c>
      <c r="B13" s="12" t="s">
        <v>18</v>
      </c>
      <c r="C13" s="8"/>
      <c r="D13" s="129" t="s">
        <v>19</v>
      </c>
      <c r="E13" s="130"/>
      <c r="F13" s="7" t="s">
        <v>6</v>
      </c>
    </row>
    <row r="14" spans="1:6" ht="25.5" customHeight="1">
      <c r="A14" s="10" t="s">
        <v>20</v>
      </c>
      <c r="B14" s="77">
        <v>44562</v>
      </c>
      <c r="C14" s="8"/>
      <c r="D14" s="129" t="s">
        <v>21</v>
      </c>
      <c r="E14" s="130"/>
      <c r="F14" s="7" t="s">
        <v>22</v>
      </c>
    </row>
    <row r="15" spans="1:6" ht="12" customHeight="1">
      <c r="A15" s="13"/>
      <c r="B15" s="14"/>
      <c r="C15" s="5"/>
      <c r="D15" s="15"/>
      <c r="E15" s="15"/>
      <c r="F15" s="16"/>
    </row>
    <row r="16" spans="1:6" ht="12" customHeight="1">
      <c r="A16" s="131" t="s">
        <v>23</v>
      </c>
      <c r="B16" s="132"/>
      <c r="C16" s="132"/>
      <c r="D16" s="132"/>
      <c r="E16" s="132"/>
      <c r="F16" s="132"/>
    </row>
    <row r="17" spans="1:6" ht="12" customHeight="1">
      <c r="A17" s="17"/>
      <c r="B17" s="18"/>
      <c r="C17" s="18"/>
      <c r="D17" s="18"/>
      <c r="E17" s="19"/>
      <c r="F17" s="19"/>
    </row>
    <row r="18" spans="1:6" ht="12" customHeight="1">
      <c r="A18" s="136" t="s">
        <v>24</v>
      </c>
      <c r="B18" s="137"/>
      <c r="C18" s="137"/>
      <c r="D18" s="137"/>
      <c r="E18" s="137"/>
      <c r="F18" s="138"/>
    </row>
    <row r="19" spans="1:6" ht="24" customHeight="1">
      <c r="A19" s="20" t="s">
        <v>25</v>
      </c>
      <c r="B19" s="20" t="s">
        <v>26</v>
      </c>
      <c r="C19" s="20" t="s">
        <v>27</v>
      </c>
      <c r="D19" s="20" t="s">
        <v>28</v>
      </c>
      <c r="E19" s="20" t="s">
        <v>29</v>
      </c>
      <c r="F19" s="20" t="s">
        <v>30</v>
      </c>
    </row>
    <row r="20" spans="1:6" ht="12.75">
      <c r="A20" s="21" t="s">
        <v>31</v>
      </c>
      <c r="B20" s="22" t="s">
        <v>32</v>
      </c>
      <c r="C20" s="23">
        <v>4</v>
      </c>
      <c r="D20" s="21" t="s">
        <v>33</v>
      </c>
      <c r="E20" s="11">
        <v>20000</v>
      </c>
      <c r="F20" s="11">
        <f>(C20*E20)</f>
        <v>80000</v>
      </c>
    </row>
    <row r="21" spans="1:6" ht="12.75">
      <c r="A21" s="21" t="s">
        <v>34</v>
      </c>
      <c r="B21" s="22" t="s">
        <v>32</v>
      </c>
      <c r="C21" s="23">
        <v>9</v>
      </c>
      <c r="D21" s="21" t="s">
        <v>35</v>
      </c>
      <c r="E21" s="11">
        <v>20000</v>
      </c>
      <c r="F21" s="11">
        <f t="shared" ref="F21:F24" si="0">(C21*E21)</f>
        <v>180000</v>
      </c>
    </row>
    <row r="22" spans="1:6" ht="12.75">
      <c r="A22" s="21" t="s">
        <v>36</v>
      </c>
      <c r="B22" s="22" t="s">
        <v>32</v>
      </c>
      <c r="C22" s="23">
        <v>8</v>
      </c>
      <c r="D22" s="21" t="s">
        <v>37</v>
      </c>
      <c r="E22" s="11">
        <v>20000</v>
      </c>
      <c r="F22" s="11">
        <f t="shared" si="0"/>
        <v>160000</v>
      </c>
    </row>
    <row r="23" spans="1:6" ht="12.75">
      <c r="A23" s="21" t="s">
        <v>38</v>
      </c>
      <c r="B23" s="22" t="s">
        <v>32</v>
      </c>
      <c r="C23" s="23">
        <v>4</v>
      </c>
      <c r="D23" s="21" t="s">
        <v>39</v>
      </c>
      <c r="E23" s="11">
        <v>20000</v>
      </c>
      <c r="F23" s="11">
        <f t="shared" si="0"/>
        <v>80000</v>
      </c>
    </row>
    <row r="24" spans="1:6" ht="12.75">
      <c r="A24" s="21" t="s">
        <v>40</v>
      </c>
      <c r="B24" s="22" t="s">
        <v>32</v>
      </c>
      <c r="C24" s="23">
        <v>15</v>
      </c>
      <c r="D24" s="21" t="s">
        <v>41</v>
      </c>
      <c r="E24" s="11">
        <v>20000</v>
      </c>
      <c r="F24" s="11">
        <f t="shared" si="0"/>
        <v>300000</v>
      </c>
    </row>
    <row r="25" spans="1:6" ht="12.75" customHeight="1">
      <c r="A25" s="139" t="s">
        <v>42</v>
      </c>
      <c r="B25" s="140"/>
      <c r="C25" s="140"/>
      <c r="D25" s="140"/>
      <c r="E25" s="141"/>
      <c r="F25" s="24">
        <f>SUM(F20:F24)</f>
        <v>800000</v>
      </c>
    </row>
    <row r="26" spans="1:6" ht="12" customHeight="1">
      <c r="A26" s="17"/>
      <c r="B26" s="19"/>
      <c r="C26" s="19"/>
      <c r="D26" s="19"/>
      <c r="E26" s="25"/>
      <c r="F26" s="25"/>
    </row>
    <row r="27" spans="1:6" ht="12" customHeight="1">
      <c r="A27" s="114" t="s">
        <v>43</v>
      </c>
      <c r="B27" s="115"/>
      <c r="C27" s="115"/>
      <c r="D27" s="115"/>
      <c r="E27" s="115"/>
      <c r="F27" s="116"/>
    </row>
    <row r="28" spans="1:6" ht="24" customHeight="1">
      <c r="A28" s="26" t="s">
        <v>25</v>
      </c>
      <c r="B28" s="26" t="s">
        <v>26</v>
      </c>
      <c r="C28" s="26" t="s">
        <v>27</v>
      </c>
      <c r="D28" s="26" t="s">
        <v>28</v>
      </c>
      <c r="E28" s="26" t="s">
        <v>29</v>
      </c>
      <c r="F28" s="26" t="s">
        <v>30</v>
      </c>
    </row>
    <row r="29" spans="1:6" ht="12.75">
      <c r="A29" s="27" t="s">
        <v>44</v>
      </c>
      <c r="B29" s="28" t="s">
        <v>45</v>
      </c>
      <c r="C29" s="28">
        <v>1</v>
      </c>
      <c r="D29" s="29" t="s">
        <v>33</v>
      </c>
      <c r="E29" s="30">
        <v>30000</v>
      </c>
      <c r="F29" s="30">
        <f>C29*E29</f>
        <v>30000</v>
      </c>
    </row>
    <row r="30" spans="1:6" ht="12" customHeight="1">
      <c r="A30" s="111" t="s">
        <v>46</v>
      </c>
      <c r="B30" s="112"/>
      <c r="C30" s="112"/>
      <c r="D30" s="112"/>
      <c r="E30" s="113"/>
      <c r="F30" s="31">
        <f>SUM(F29:F29)</f>
        <v>30000</v>
      </c>
    </row>
    <row r="31" spans="1:6" ht="12" customHeight="1">
      <c r="A31" s="32"/>
      <c r="B31" s="33"/>
      <c r="C31" s="33"/>
      <c r="D31" s="33"/>
      <c r="E31" s="34"/>
      <c r="F31" s="34"/>
    </row>
    <row r="32" spans="1:6" ht="12" customHeight="1">
      <c r="A32" s="114" t="s">
        <v>47</v>
      </c>
      <c r="B32" s="115"/>
      <c r="C32" s="115"/>
      <c r="D32" s="115"/>
      <c r="E32" s="115"/>
      <c r="F32" s="116"/>
    </row>
    <row r="33" spans="1:254" ht="24" customHeight="1">
      <c r="A33" s="35" t="s">
        <v>25</v>
      </c>
      <c r="B33" s="35" t="s">
        <v>26</v>
      </c>
      <c r="C33" s="35" t="s">
        <v>27</v>
      </c>
      <c r="D33" s="35" t="s">
        <v>28</v>
      </c>
      <c r="E33" s="35" t="s">
        <v>29</v>
      </c>
      <c r="F33" s="35" t="s">
        <v>30</v>
      </c>
    </row>
    <row r="34" spans="1:254" ht="12.75" customHeight="1">
      <c r="A34" s="21" t="s">
        <v>48</v>
      </c>
      <c r="B34" s="22" t="s">
        <v>49</v>
      </c>
      <c r="C34" s="23">
        <v>0.125</v>
      </c>
      <c r="D34" s="36" t="s">
        <v>50</v>
      </c>
      <c r="E34" s="11">
        <v>333200</v>
      </c>
      <c r="F34" s="11">
        <f>E34*C34</f>
        <v>41650</v>
      </c>
      <c r="H34" s="97"/>
    </row>
    <row r="35" spans="1:254" ht="12.75" customHeight="1">
      <c r="A35" s="21" t="s">
        <v>51</v>
      </c>
      <c r="B35" s="22" t="s">
        <v>49</v>
      </c>
      <c r="C35" s="23">
        <v>0.25</v>
      </c>
      <c r="D35" s="36" t="s">
        <v>52</v>
      </c>
      <c r="E35" s="11">
        <v>32000</v>
      </c>
      <c r="F35" s="11">
        <f t="shared" ref="F35:F38" si="1">E35*C35</f>
        <v>8000</v>
      </c>
      <c r="H35" s="97"/>
    </row>
    <row r="36" spans="1:254" ht="12.75">
      <c r="A36" s="21" t="s">
        <v>53</v>
      </c>
      <c r="B36" s="22" t="s">
        <v>49</v>
      </c>
      <c r="C36" s="23">
        <v>0.25</v>
      </c>
      <c r="D36" s="36" t="s">
        <v>54</v>
      </c>
      <c r="E36" s="11">
        <v>120000</v>
      </c>
      <c r="F36" s="11">
        <f t="shared" si="1"/>
        <v>30000</v>
      </c>
      <c r="H36" s="97"/>
    </row>
    <row r="37" spans="1:254" ht="12.75">
      <c r="A37" s="21" t="s">
        <v>55</v>
      </c>
      <c r="B37" s="22" t="s">
        <v>49</v>
      </c>
      <c r="C37" s="23">
        <v>0.25</v>
      </c>
      <c r="D37" s="36" t="s">
        <v>56</v>
      </c>
      <c r="E37" s="11">
        <v>120000</v>
      </c>
      <c r="F37" s="11">
        <f t="shared" si="1"/>
        <v>30000</v>
      </c>
      <c r="H37" s="97"/>
    </row>
    <row r="38" spans="1:254" ht="25.5">
      <c r="A38" s="21" t="s">
        <v>57</v>
      </c>
      <c r="B38" s="22" t="s">
        <v>49</v>
      </c>
      <c r="C38" s="23">
        <v>0.25</v>
      </c>
      <c r="D38" s="36" t="s">
        <v>56</v>
      </c>
      <c r="E38" s="11">
        <v>120000</v>
      </c>
      <c r="F38" s="11">
        <f t="shared" si="1"/>
        <v>30000</v>
      </c>
      <c r="H38" s="97"/>
    </row>
    <row r="39" spans="1:254" ht="12.75">
      <c r="A39" s="142" t="s">
        <v>58</v>
      </c>
      <c r="B39" s="143"/>
      <c r="C39" s="143"/>
      <c r="D39" s="143"/>
      <c r="E39" s="144"/>
      <c r="F39" s="37">
        <f>SUM(F34:F38)</f>
        <v>139650</v>
      </c>
    </row>
    <row r="40" spans="1:254" ht="12" customHeight="1">
      <c r="A40" s="32"/>
      <c r="B40" s="33"/>
      <c r="C40" s="33"/>
      <c r="D40" s="33"/>
      <c r="E40" s="34"/>
      <c r="F40" s="34"/>
    </row>
    <row r="41" spans="1:254" ht="12" customHeight="1">
      <c r="A41" s="114" t="s">
        <v>59</v>
      </c>
      <c r="B41" s="115"/>
      <c r="C41" s="115"/>
      <c r="D41" s="115"/>
      <c r="E41" s="115"/>
      <c r="F41" s="116"/>
    </row>
    <row r="42" spans="1:254" ht="24" customHeight="1">
      <c r="A42" s="35" t="s">
        <v>60</v>
      </c>
      <c r="B42" s="35" t="s">
        <v>61</v>
      </c>
      <c r="C42" s="35" t="s">
        <v>62</v>
      </c>
      <c r="D42" s="35" t="s">
        <v>28</v>
      </c>
      <c r="E42" s="35" t="s">
        <v>29</v>
      </c>
      <c r="F42" s="35" t="s">
        <v>30</v>
      </c>
      <c r="J42" s="38"/>
    </row>
    <row r="43" spans="1:254" s="80" customFormat="1" ht="12.75" customHeight="1">
      <c r="A43" s="133" t="s">
        <v>63</v>
      </c>
      <c r="B43" s="134"/>
      <c r="C43" s="134"/>
      <c r="D43" s="134"/>
      <c r="E43" s="134"/>
      <c r="F43" s="135"/>
      <c r="G43" s="78"/>
      <c r="H43" s="78"/>
      <c r="I43" s="78"/>
      <c r="J43" s="79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</row>
    <row r="44" spans="1:254" s="80" customFormat="1" ht="12.75">
      <c r="A44" s="81" t="s">
        <v>64</v>
      </c>
      <c r="B44" s="82" t="s">
        <v>65</v>
      </c>
      <c r="C44" s="83">
        <v>1</v>
      </c>
      <c r="D44" s="84" t="s">
        <v>66</v>
      </c>
      <c r="E44" s="40">
        <v>263500</v>
      </c>
      <c r="F44" s="40">
        <f>(C44*E44)</f>
        <v>263500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</row>
    <row r="45" spans="1:254" s="80" customFormat="1" ht="12.75" customHeight="1">
      <c r="A45" s="133" t="s">
        <v>67</v>
      </c>
      <c r="B45" s="134"/>
      <c r="C45" s="134"/>
      <c r="D45" s="134"/>
      <c r="E45" s="134"/>
      <c r="F45" s="135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</row>
    <row r="46" spans="1:254" s="80" customFormat="1" ht="12.75">
      <c r="A46" s="85" t="s">
        <v>68</v>
      </c>
      <c r="B46" s="86" t="s">
        <v>69</v>
      </c>
      <c r="C46" s="87">
        <v>500</v>
      </c>
      <c r="D46" s="88" t="s">
        <v>70</v>
      </c>
      <c r="E46" s="89">
        <v>1040</v>
      </c>
      <c r="F46" s="89">
        <f>(C46*E46)</f>
        <v>520000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</row>
    <row r="47" spans="1:254" s="80" customFormat="1" ht="12.75">
      <c r="A47" s="39" t="s">
        <v>71</v>
      </c>
      <c r="B47" s="41" t="s">
        <v>69</v>
      </c>
      <c r="C47" s="90">
        <v>600</v>
      </c>
      <c r="D47" s="91" t="s">
        <v>39</v>
      </c>
      <c r="E47" s="43">
        <v>1280</v>
      </c>
      <c r="F47" s="89">
        <f t="shared" ref="F47:F50" si="2">(C47*E47)</f>
        <v>768000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</row>
    <row r="48" spans="1:254" s="80" customFormat="1" ht="12.75">
      <c r="A48" s="39" t="s">
        <v>72</v>
      </c>
      <c r="B48" s="41" t="s">
        <v>69</v>
      </c>
      <c r="C48" s="90">
        <v>200</v>
      </c>
      <c r="D48" s="91" t="s">
        <v>50</v>
      </c>
      <c r="E48" s="43">
        <v>130</v>
      </c>
      <c r="F48" s="89">
        <f t="shared" si="2"/>
        <v>26000</v>
      </c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</row>
    <row r="49" spans="1:254" s="80" customFormat="1" ht="12.75">
      <c r="A49" s="39" t="s">
        <v>73</v>
      </c>
      <c r="B49" s="41" t="s">
        <v>74</v>
      </c>
      <c r="C49" s="90">
        <v>2</v>
      </c>
      <c r="D49" s="91" t="s">
        <v>75</v>
      </c>
      <c r="E49" s="92">
        <v>12000</v>
      </c>
      <c r="F49" s="89">
        <f t="shared" si="2"/>
        <v>24000</v>
      </c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</row>
    <row r="50" spans="1:254" s="80" customFormat="1" ht="12.75">
      <c r="A50" s="93" t="s">
        <v>76</v>
      </c>
      <c r="B50" s="94" t="s">
        <v>74</v>
      </c>
      <c r="C50" s="95">
        <v>2</v>
      </c>
      <c r="D50" s="96" t="s">
        <v>77</v>
      </c>
      <c r="E50" s="92">
        <v>12500</v>
      </c>
      <c r="F50" s="89">
        <f t="shared" si="2"/>
        <v>25000</v>
      </c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</row>
    <row r="51" spans="1:254" s="80" customFormat="1" ht="12.75" customHeight="1">
      <c r="A51" s="102" t="s">
        <v>78</v>
      </c>
      <c r="B51" s="103"/>
      <c r="C51" s="103"/>
      <c r="D51" s="103"/>
      <c r="E51" s="103"/>
      <c r="F51" s="104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</row>
    <row r="52" spans="1:254" s="80" customFormat="1" ht="12.75">
      <c r="A52" s="39" t="s">
        <v>79</v>
      </c>
      <c r="B52" s="41" t="s">
        <v>74</v>
      </c>
      <c r="C52" s="90">
        <v>4</v>
      </c>
      <c r="D52" s="91" t="s">
        <v>70</v>
      </c>
      <c r="E52" s="43">
        <v>23000</v>
      </c>
      <c r="F52" s="43">
        <f>C52*E52</f>
        <v>92000</v>
      </c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</row>
    <row r="53" spans="1:254" s="80" customFormat="1" ht="12.75">
      <c r="A53" s="39" t="s">
        <v>80</v>
      </c>
      <c r="B53" s="41" t="s">
        <v>74</v>
      </c>
      <c r="C53" s="90">
        <v>1</v>
      </c>
      <c r="D53" s="91" t="s">
        <v>81</v>
      </c>
      <c r="E53" s="43">
        <v>121000</v>
      </c>
      <c r="F53" s="43">
        <f t="shared" ref="F53:F54" si="3">C53*E53</f>
        <v>121000</v>
      </c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</row>
    <row r="54" spans="1:254" s="80" customFormat="1" ht="12.75" customHeight="1">
      <c r="A54" s="39" t="s">
        <v>82</v>
      </c>
      <c r="B54" s="41" t="s">
        <v>74</v>
      </c>
      <c r="C54" s="90">
        <v>2</v>
      </c>
      <c r="D54" s="91" t="s">
        <v>77</v>
      </c>
      <c r="E54" s="43">
        <v>17000</v>
      </c>
      <c r="F54" s="43">
        <f t="shared" si="3"/>
        <v>34000</v>
      </c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</row>
    <row r="55" spans="1:254" s="80" customFormat="1" ht="12.75" customHeight="1">
      <c r="A55" s="105" t="s">
        <v>83</v>
      </c>
      <c r="B55" s="106"/>
      <c r="C55" s="106"/>
      <c r="D55" s="106"/>
      <c r="E55" s="106"/>
      <c r="F55" s="107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</row>
    <row r="56" spans="1:254" s="80" customFormat="1" ht="12.75" customHeight="1">
      <c r="A56" s="39" t="s">
        <v>84</v>
      </c>
      <c r="B56" s="41" t="s">
        <v>74</v>
      </c>
      <c r="C56" s="42">
        <v>4</v>
      </c>
      <c r="D56" s="39" t="s">
        <v>33</v>
      </c>
      <c r="E56" s="43">
        <v>18900</v>
      </c>
      <c r="F56" s="43">
        <f>C56*E56</f>
        <v>75600</v>
      </c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</row>
    <row r="57" spans="1:254" s="80" customFormat="1" ht="12.75" customHeight="1">
      <c r="A57" s="39" t="s">
        <v>85</v>
      </c>
      <c r="B57" s="41" t="s">
        <v>74</v>
      </c>
      <c r="C57" s="42">
        <v>1</v>
      </c>
      <c r="D57" s="39" t="s">
        <v>33</v>
      </c>
      <c r="E57" s="43">
        <v>20000</v>
      </c>
      <c r="F57" s="43">
        <f>C57*E57</f>
        <v>20000</v>
      </c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</row>
    <row r="58" spans="1:254" ht="13.5" customHeight="1">
      <c r="A58" s="111" t="s">
        <v>86</v>
      </c>
      <c r="B58" s="112"/>
      <c r="C58" s="112"/>
      <c r="D58" s="112"/>
      <c r="E58" s="113"/>
      <c r="F58" s="31">
        <f>SUM(F43:F56)</f>
        <v>1949100</v>
      </c>
    </row>
    <row r="59" spans="1:254" ht="12" customHeight="1">
      <c r="A59" s="32"/>
      <c r="B59" s="33"/>
      <c r="C59" s="33"/>
      <c r="D59" s="44"/>
      <c r="E59" s="34"/>
      <c r="F59" s="34"/>
    </row>
    <row r="60" spans="1:254" ht="12" customHeight="1">
      <c r="A60" s="114" t="s">
        <v>87</v>
      </c>
      <c r="B60" s="115"/>
      <c r="C60" s="115"/>
      <c r="D60" s="115"/>
      <c r="E60" s="115"/>
      <c r="F60" s="116"/>
    </row>
    <row r="61" spans="1:254" ht="24" customHeight="1">
      <c r="A61" s="26" t="s">
        <v>88</v>
      </c>
      <c r="B61" s="26" t="s">
        <v>61</v>
      </c>
      <c r="C61" s="26" t="s">
        <v>62</v>
      </c>
      <c r="D61" s="26" t="s">
        <v>28</v>
      </c>
      <c r="E61" s="26" t="s">
        <v>29</v>
      </c>
      <c r="F61" s="26" t="s">
        <v>30</v>
      </c>
    </row>
    <row r="62" spans="1:254" ht="12.75">
      <c r="A62" s="45"/>
      <c r="B62" s="46"/>
      <c r="C62" s="47"/>
      <c r="D62" s="45"/>
      <c r="E62" s="48"/>
      <c r="F62" s="48"/>
    </row>
    <row r="63" spans="1:254" ht="12.75">
      <c r="A63" s="49" t="s">
        <v>89</v>
      </c>
      <c r="B63" s="50"/>
      <c r="C63" s="51"/>
      <c r="D63" s="50"/>
      <c r="E63" s="48"/>
      <c r="F63" s="52">
        <f t="shared" ref="F63" si="4">E63*C63</f>
        <v>0</v>
      </c>
    </row>
    <row r="64" spans="1:254" ht="13.5" customHeight="1">
      <c r="A64" s="111" t="s">
        <v>90</v>
      </c>
      <c r="B64" s="112"/>
      <c r="C64" s="112"/>
      <c r="D64" s="112"/>
      <c r="E64" s="113"/>
      <c r="F64" s="53">
        <f>SUM(F63)</f>
        <v>0</v>
      </c>
    </row>
    <row r="65" spans="1:6" ht="12" customHeight="1">
      <c r="A65" s="54"/>
      <c r="B65" s="54"/>
      <c r="C65" s="54"/>
      <c r="D65" s="54"/>
      <c r="E65" s="55"/>
      <c r="F65" s="55"/>
    </row>
    <row r="66" spans="1:6" ht="12.75">
      <c r="A66" s="117" t="s">
        <v>91</v>
      </c>
      <c r="B66" s="118"/>
      <c r="C66" s="118"/>
      <c r="D66" s="118"/>
      <c r="E66" s="119"/>
      <c r="F66" s="56">
        <f>F25+F39+F58+F64</f>
        <v>2888750</v>
      </c>
    </row>
    <row r="67" spans="1:6" ht="12" customHeight="1">
      <c r="A67" s="120" t="s">
        <v>92</v>
      </c>
      <c r="B67" s="121"/>
      <c r="C67" s="121"/>
      <c r="D67" s="121"/>
      <c r="E67" s="122"/>
      <c r="F67" s="57">
        <f>F66*0.05</f>
        <v>144437.5</v>
      </c>
    </row>
    <row r="68" spans="1:6" ht="12" customHeight="1">
      <c r="A68" s="123" t="s">
        <v>93</v>
      </c>
      <c r="B68" s="124"/>
      <c r="C68" s="124"/>
      <c r="D68" s="124"/>
      <c r="E68" s="125"/>
      <c r="F68" s="58">
        <f>F67+F66</f>
        <v>3033187.5</v>
      </c>
    </row>
    <row r="69" spans="1:6" ht="12" customHeight="1">
      <c r="A69" s="120" t="s">
        <v>94</v>
      </c>
      <c r="B69" s="121"/>
      <c r="C69" s="121"/>
      <c r="D69" s="121"/>
      <c r="E69" s="122"/>
      <c r="F69" s="57">
        <f>F11</f>
        <v>9600000</v>
      </c>
    </row>
    <row r="70" spans="1:6" ht="12.75">
      <c r="A70" s="126" t="s">
        <v>95</v>
      </c>
      <c r="B70" s="127"/>
      <c r="C70" s="127"/>
      <c r="D70" s="127"/>
      <c r="E70" s="128"/>
      <c r="F70" s="59">
        <f>F69-F68</f>
        <v>6566812.5</v>
      </c>
    </row>
    <row r="71" spans="1:6" ht="12" customHeight="1">
      <c r="A71" s="60" t="s">
        <v>96</v>
      </c>
      <c r="B71" s="61"/>
      <c r="C71" s="61"/>
      <c r="D71" s="61"/>
      <c r="E71" s="61"/>
      <c r="F71" s="62"/>
    </row>
    <row r="72" spans="1:6" ht="12.75" customHeight="1" thickBot="1">
      <c r="A72" s="63"/>
      <c r="B72" s="61"/>
      <c r="C72" s="61"/>
      <c r="D72" s="61"/>
      <c r="E72" s="61"/>
      <c r="F72" s="62"/>
    </row>
    <row r="73" spans="1:6" ht="15" customHeight="1">
      <c r="A73" s="152" t="s">
        <v>97</v>
      </c>
      <c r="B73" s="153"/>
      <c r="C73" s="153"/>
      <c r="D73" s="153"/>
      <c r="E73" s="154"/>
      <c r="F73" s="62"/>
    </row>
    <row r="74" spans="1:6" ht="12.75">
      <c r="A74" s="108" t="s">
        <v>98</v>
      </c>
      <c r="B74" s="109"/>
      <c r="C74" s="109"/>
      <c r="D74" s="109"/>
      <c r="E74" s="110"/>
      <c r="F74" s="62"/>
    </row>
    <row r="75" spans="1:6" ht="12.75">
      <c r="A75" s="108" t="s">
        <v>99</v>
      </c>
      <c r="B75" s="109"/>
      <c r="C75" s="109"/>
      <c r="D75" s="109"/>
      <c r="E75" s="110"/>
      <c r="F75" s="62"/>
    </row>
    <row r="76" spans="1:6" ht="12.75">
      <c r="A76" s="108" t="s">
        <v>100</v>
      </c>
      <c r="B76" s="109"/>
      <c r="C76" s="109"/>
      <c r="D76" s="109"/>
      <c r="E76" s="110"/>
      <c r="F76" s="62"/>
    </row>
    <row r="77" spans="1:6" ht="12.75">
      <c r="A77" s="108" t="s">
        <v>101</v>
      </c>
      <c r="B77" s="109"/>
      <c r="C77" s="109"/>
      <c r="D77" s="109"/>
      <c r="E77" s="110"/>
      <c r="F77" s="62"/>
    </row>
    <row r="78" spans="1:6" ht="12.75">
      <c r="A78" s="108" t="s">
        <v>102</v>
      </c>
      <c r="B78" s="109"/>
      <c r="C78" s="109"/>
      <c r="D78" s="109"/>
      <c r="E78" s="110"/>
      <c r="F78" s="62"/>
    </row>
    <row r="79" spans="1:6" ht="13.5" thickBot="1">
      <c r="A79" s="149" t="s">
        <v>103</v>
      </c>
      <c r="B79" s="150"/>
      <c r="C79" s="150"/>
      <c r="D79" s="150"/>
      <c r="E79" s="151"/>
      <c r="F79" s="62"/>
    </row>
    <row r="80" spans="1:6" ht="12.75" customHeight="1">
      <c r="A80" s="63"/>
      <c r="B80" s="63"/>
      <c r="C80" s="63"/>
      <c r="D80" s="63"/>
      <c r="E80" s="63"/>
      <c r="F80" s="62"/>
    </row>
    <row r="81" spans="1:6" ht="15" customHeight="1" thickBot="1">
      <c r="A81" s="159" t="s">
        <v>104</v>
      </c>
      <c r="B81" s="160"/>
      <c r="C81" s="161"/>
      <c r="D81" s="64"/>
      <c r="E81" s="64"/>
      <c r="F81" s="62"/>
    </row>
    <row r="82" spans="1:6" ht="12" customHeight="1">
      <c r="A82" s="65" t="s">
        <v>88</v>
      </c>
      <c r="B82" s="66" t="s">
        <v>105</v>
      </c>
      <c r="C82" s="67" t="s">
        <v>106</v>
      </c>
      <c r="D82" s="64"/>
      <c r="E82" s="64"/>
      <c r="F82" s="62"/>
    </row>
    <row r="83" spans="1:6" ht="12" customHeight="1">
      <c r="A83" s="68" t="s">
        <v>107</v>
      </c>
      <c r="B83" s="98">
        <f>F25</f>
        <v>800000</v>
      </c>
      <c r="C83" s="69">
        <f>(B83/B89)</f>
        <v>0.26116586072514336</v>
      </c>
      <c r="D83" s="64"/>
      <c r="E83" s="64"/>
      <c r="F83" s="62" t="s">
        <v>108</v>
      </c>
    </row>
    <row r="84" spans="1:6" ht="12" customHeight="1">
      <c r="A84" s="68" t="s">
        <v>109</v>
      </c>
      <c r="B84" s="98">
        <f>F30</f>
        <v>30000</v>
      </c>
      <c r="C84" s="69">
        <v>0</v>
      </c>
      <c r="D84" s="64"/>
      <c r="E84" s="64"/>
      <c r="F84" s="62"/>
    </row>
    <row r="85" spans="1:6" ht="12" customHeight="1">
      <c r="A85" s="68" t="s">
        <v>110</v>
      </c>
      <c r="B85" s="98">
        <f>F39</f>
        <v>139650</v>
      </c>
      <c r="C85" s="69">
        <f>(B85/B89)</f>
        <v>4.5589765562832833E-2</v>
      </c>
      <c r="D85" s="64"/>
      <c r="E85" s="64"/>
      <c r="F85" s="62"/>
    </row>
    <row r="86" spans="1:6" ht="12" customHeight="1">
      <c r="A86" s="68" t="s">
        <v>60</v>
      </c>
      <c r="B86" s="98">
        <f>F58</f>
        <v>1949100</v>
      </c>
      <c r="C86" s="69">
        <f>(B86/B89)</f>
        <v>0.63629797392422105</v>
      </c>
      <c r="D86" s="64"/>
      <c r="E86" s="64"/>
      <c r="F86" s="62"/>
    </row>
    <row r="87" spans="1:6" ht="12" customHeight="1">
      <c r="A87" s="68" t="s">
        <v>111</v>
      </c>
      <c r="B87" s="98">
        <f>F64</f>
        <v>0</v>
      </c>
      <c r="C87" s="69">
        <f>(B87/B89)</f>
        <v>0</v>
      </c>
      <c r="D87" s="70"/>
      <c r="E87" s="70"/>
      <c r="F87" s="62"/>
    </row>
    <row r="88" spans="1:6" ht="12" customHeight="1">
      <c r="A88" s="68" t="s">
        <v>112</v>
      </c>
      <c r="B88" s="98">
        <f>F67</f>
        <v>144437.5</v>
      </c>
      <c r="C88" s="69">
        <f>(B88/B89)</f>
        <v>4.7152680010609863E-2</v>
      </c>
      <c r="D88" s="70"/>
      <c r="E88" s="70"/>
      <c r="F88" s="62"/>
    </row>
    <row r="89" spans="1:6" ht="12.75" customHeight="1" thickBot="1">
      <c r="A89" s="71" t="s">
        <v>113</v>
      </c>
      <c r="B89" s="99">
        <f>SUM(B83:B88)</f>
        <v>3063187.5</v>
      </c>
      <c r="C89" s="72">
        <f>SUM(C83:C88)</f>
        <v>0.9902062802228071</v>
      </c>
      <c r="D89" s="70"/>
      <c r="E89" s="70"/>
      <c r="F89" s="62"/>
    </row>
    <row r="90" spans="1:6" ht="12" customHeight="1">
      <c r="A90" s="63"/>
      <c r="B90" s="61"/>
      <c r="C90" s="61"/>
      <c r="D90" s="61"/>
      <c r="E90" s="61"/>
      <c r="F90" s="62"/>
    </row>
    <row r="91" spans="1:6" ht="15.75" customHeight="1" thickBot="1">
      <c r="A91" s="156" t="s">
        <v>114</v>
      </c>
      <c r="B91" s="157"/>
      <c r="C91" s="157"/>
      <c r="D91" s="158"/>
      <c r="E91" s="73"/>
      <c r="F91" s="62"/>
    </row>
    <row r="92" spans="1:6" ht="12.75">
      <c r="A92" s="74" t="s">
        <v>115</v>
      </c>
      <c r="B92" s="100">
        <v>30000</v>
      </c>
      <c r="C92" s="100">
        <v>32000</v>
      </c>
      <c r="D92" s="101">
        <v>35000</v>
      </c>
      <c r="E92" s="75"/>
      <c r="F92" s="76"/>
    </row>
    <row r="93" spans="1:6" ht="13.5" thickBot="1">
      <c r="A93" s="71" t="s">
        <v>116</v>
      </c>
      <c r="B93" s="99">
        <f>F68/B92</f>
        <v>101.10625</v>
      </c>
      <c r="C93" s="99">
        <f>F68/C92</f>
        <v>94.787109375</v>
      </c>
      <c r="D93" s="99">
        <f>F68/D92</f>
        <v>86.662499999999994</v>
      </c>
      <c r="E93" s="75"/>
      <c r="F93" s="76"/>
    </row>
    <row r="94" spans="1:6" ht="12.75">
      <c r="A94" s="155" t="s">
        <v>117</v>
      </c>
      <c r="B94" s="155"/>
      <c r="C94" s="155"/>
      <c r="D94" s="155"/>
      <c r="E94" s="63"/>
      <c r="F94" s="63"/>
    </row>
  </sheetData>
  <mergeCells count="37">
    <mergeCell ref="A77:E77"/>
    <mergeCell ref="A78:E78"/>
    <mergeCell ref="A79:E79"/>
    <mergeCell ref="A73:E73"/>
    <mergeCell ref="A94:D94"/>
    <mergeCell ref="A91:D91"/>
    <mergeCell ref="A81:C81"/>
    <mergeCell ref="D12:E12"/>
    <mergeCell ref="D10:E10"/>
    <mergeCell ref="D9:E9"/>
    <mergeCell ref="D8:E8"/>
    <mergeCell ref="D13:E13"/>
    <mergeCell ref="D11:E11"/>
    <mergeCell ref="D14:E14"/>
    <mergeCell ref="A16:F16"/>
    <mergeCell ref="A43:F43"/>
    <mergeCell ref="A45:F45"/>
    <mergeCell ref="A18:F18"/>
    <mergeCell ref="A25:E25"/>
    <mergeCell ref="A30:E30"/>
    <mergeCell ref="A39:E39"/>
    <mergeCell ref="A32:F32"/>
    <mergeCell ref="A27:F27"/>
    <mergeCell ref="A41:F41"/>
    <mergeCell ref="A51:F51"/>
    <mergeCell ref="A55:F55"/>
    <mergeCell ref="A74:E74"/>
    <mergeCell ref="A75:E75"/>
    <mergeCell ref="A76:E76"/>
    <mergeCell ref="A58:E58"/>
    <mergeCell ref="A60:F60"/>
    <mergeCell ref="A64:E64"/>
    <mergeCell ref="A66:E66"/>
    <mergeCell ref="A67:E67"/>
    <mergeCell ref="A68:E68"/>
    <mergeCell ref="A70:E70"/>
    <mergeCell ref="A69:E69"/>
  </mergeCells>
  <printOptions horizontalCentered="1"/>
  <pageMargins left="0.74803149606299213" right="0.74803149606299213" top="0.98425196850393704" bottom="0.98425196850393704" header="0" footer="0"/>
  <pageSetup scale="94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2022-06-27T21:42:23Z</dcterms:modified>
  <cp:category/>
  <cp:contentStatus/>
</cp:coreProperties>
</file>