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5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4" documentId="11_12ABF95F35ED416F47F438EDECF6E925EB3EF478" xr6:coauthVersionLast="47" xr6:coauthVersionMax="47" xr10:uidLastSave="{34948AFA-DBD7-41F7-AF18-D3A5867AFFA9}"/>
  <bookViews>
    <workbookView xWindow="0" yWindow="0" windowWidth="20490" windowHeight="7755" xr2:uid="{00000000-000D-0000-FFFF-FFFF00000000}"/>
  </bookViews>
  <sheets>
    <sheet name="MAIZ GRANO" sheetId="1" r:id="rId1"/>
  </sheets>
  <definedNames>
    <definedName name="_xlnm.Print_Area" localSheetId="0">'MAIZ GRANO'!$A$1:$F$97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6" i="1" l="1"/>
  <c r="F67" i="1" s="1"/>
  <c r="B90" i="1" s="1"/>
  <c r="F55" i="1"/>
  <c r="F37" i="1"/>
  <c r="F38" i="1"/>
  <c r="F39" i="1"/>
  <c r="F40" i="1"/>
  <c r="F41" i="1"/>
  <c r="F42" i="1"/>
  <c r="F43" i="1"/>
  <c r="F21" i="1"/>
  <c r="F22" i="1"/>
  <c r="F23" i="1"/>
  <c r="F24" i="1"/>
  <c r="F25" i="1"/>
  <c r="F26" i="1"/>
  <c r="F53" i="1"/>
  <c r="F60" i="1"/>
  <c r="F58" i="1"/>
  <c r="F57" i="1"/>
  <c r="F52" i="1"/>
  <c r="F20" i="1"/>
  <c r="F36" i="1"/>
  <c r="F49" i="1"/>
  <c r="F51" i="1"/>
  <c r="F32" i="1"/>
  <c r="B87" i="1" s="1"/>
  <c r="F11" i="1"/>
  <c r="F72" i="1" s="1"/>
  <c r="F61" i="1" l="1"/>
  <c r="B89" i="1" s="1"/>
  <c r="F44" i="1"/>
  <c r="B88" i="1" s="1"/>
  <c r="F27" i="1"/>
  <c r="B86" i="1" s="1"/>
  <c r="F69" i="1" l="1"/>
  <c r="F70" i="1" s="1"/>
  <c r="B91" i="1" s="1"/>
  <c r="B92" i="1" s="1"/>
  <c r="C86" i="1" s="1"/>
  <c r="F71" i="1" l="1"/>
  <c r="C96" i="1" s="1"/>
  <c r="C88" i="1"/>
  <c r="C90" i="1"/>
  <c r="C89" i="1"/>
  <c r="C91" i="1"/>
  <c r="F73" i="1"/>
  <c r="D96" i="1" l="1"/>
  <c r="B96" i="1"/>
  <c r="C92" i="1"/>
</calcChain>
</file>

<file path=xl/sharedStrings.xml><?xml version="1.0" encoding="utf-8"?>
<sst xmlns="http://schemas.openxmlformats.org/spreadsheetml/2006/main" count="169" uniqueCount="116">
  <si>
    <t>RUBRO O CULTIVO</t>
  </si>
  <si>
    <t>Maíz Grano</t>
  </si>
  <si>
    <t>RENDIMIENTO (QQM/Há.)</t>
  </si>
  <si>
    <t>VARIEDAD</t>
  </si>
  <si>
    <t>Híbrido Dekalb</t>
  </si>
  <si>
    <t>FECHA ESTIMADA  PRECIO VENTA</t>
  </si>
  <si>
    <t>Abril - Mayo</t>
  </si>
  <si>
    <t>NIVEL TECNOLÓGICO</t>
  </si>
  <si>
    <t>Medio</t>
  </si>
  <si>
    <t>PRECIO ESPERADO ($/QQ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</si>
  <si>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</si>
  <si>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</si>
  <si>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</si>
  <si>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</si>
  <si>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</si>
  <si>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</si>
  <si>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</si>
  <si>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</si>
  <si>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</si>
  <si>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</si>
  <si>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</si>
  <si>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</si>
  <si>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</si>
  <si>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</si>
  <si>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</si>
  <si>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</si>
  <si>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</si>
  <si>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</si>
  <si>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</si>
  <si>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</si>
  <si>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</si>
  <si>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 y  Fertilizacion</t>
  </si>
  <si>
    <t>jh</t>
  </si>
  <si>
    <t xml:space="preserve">Sept - Oct </t>
  </si>
  <si>
    <t>Apoyo Siembra</t>
  </si>
  <si>
    <t>Aplicación Herbicidas</t>
  </si>
  <si>
    <t>Aplicación Fitosanitarios</t>
  </si>
  <si>
    <t>Surqueadura</t>
  </si>
  <si>
    <t>Aplicación Fertilizantes</t>
  </si>
  <si>
    <t>Nov - Dic</t>
  </si>
  <si>
    <t>Riego</t>
  </si>
  <si>
    <t>Oct  - Mar</t>
  </si>
  <si>
    <t>Subtotal Jornadas Hombre</t>
  </si>
  <si>
    <t>JORNADAS ANIMAL</t>
  </si>
  <si>
    <t>Subtotal Jornadas Animal</t>
  </si>
  <si>
    <t>MAQUINARIA</t>
  </si>
  <si>
    <t>Picado Rastrojo</t>
  </si>
  <si>
    <t>JM</t>
  </si>
  <si>
    <t xml:space="preserve">Ago </t>
  </si>
  <si>
    <t>Mezclado Rastrojo</t>
  </si>
  <si>
    <t>Aradura</t>
  </si>
  <si>
    <t>Sept</t>
  </si>
  <si>
    <t>Vivrocultivador</t>
  </si>
  <si>
    <t xml:space="preserve">Oct </t>
  </si>
  <si>
    <t>Siembra</t>
  </si>
  <si>
    <t>Oct</t>
  </si>
  <si>
    <t>Fumigadora</t>
  </si>
  <si>
    <t xml:space="preserve">Oct - Nov </t>
  </si>
  <si>
    <t>Cosechadora</t>
  </si>
  <si>
    <t>Abr - May</t>
  </si>
  <si>
    <t>Secado</t>
  </si>
  <si>
    <t>Subtotal Costo Maquinaria</t>
  </si>
  <si>
    <t>INSUMOS</t>
  </si>
  <si>
    <t>Insumos</t>
  </si>
  <si>
    <t>Unidad (Kg/l/u)</t>
  </si>
  <si>
    <t>Cantidad (Kg/l/u)</t>
  </si>
  <si>
    <t xml:space="preserve">SEMILLA </t>
  </si>
  <si>
    <t xml:space="preserve">Semilla </t>
  </si>
  <si>
    <t>bolsa</t>
  </si>
  <si>
    <t>FERTILIZANTES</t>
  </si>
  <si>
    <t>Mezcla 9-41-12</t>
  </si>
  <si>
    <t>kg</t>
  </si>
  <si>
    <t>Urea</t>
  </si>
  <si>
    <t xml:space="preserve">Nov </t>
  </si>
  <si>
    <t>Cal</t>
  </si>
  <si>
    <t>FUNGICIDAS</t>
  </si>
  <si>
    <t>Baytan</t>
  </si>
  <si>
    <t>HERBICIDAS</t>
  </si>
  <si>
    <t>Primagram Gold 660 SC</t>
  </si>
  <si>
    <t>lt</t>
  </si>
  <si>
    <t>Atrazina 500 SC</t>
  </si>
  <si>
    <t>INSECTICIDAS</t>
  </si>
  <si>
    <t>Lorsban Plus</t>
  </si>
  <si>
    <t>Oct - Nov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</si>
  <si>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</si>
  <si>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</si>
  <si>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</si>
  <si>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</si>
  <si>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</si>
  <si>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</si>
  <si>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</si>
  <si>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</si>
  <si>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</si>
  <si>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</si>
  <si>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</si>
  <si>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</si>
  <si>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</si>
  <si>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</si>
  <si>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</si>
  <si>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</si>
  <si>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</si>
  <si>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</si>
  <si>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</si>
  <si>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$/QQ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</si>
  <si>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</si>
  <si>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</si>
  <si>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</si>
  <si>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</si>
  <si>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</si>
  <si>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</si>
  <si>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</si>
  <si>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</si>
  <si>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</si>
  <si>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(QQM/hà)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</si>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</sst>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6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166" fontId="1" fillId="2" borderId="5" xfId="0" applyNumberFormat="1" applyFont="1" applyFill="1" applyBorder="1" applyAlignment="1">
      <alignment horizontal="right" vertical="center" wrapText="1"/>
    </xf>
    <xf numFmtId="49" fontId="1" fillId="10" borderId="5" xfId="0" applyNumberFormat="1" applyFont="1" applyFill="1" applyBorder="1" applyAlignment="1">
      <alignment horizontal="right" vertical="center" wrapText="1"/>
    </xf>
    <xf numFmtId="17" fontId="1" fillId="2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166" fontId="3" fillId="3" borderId="5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49" fontId="2" fillId="3" borderId="46" xfId="0" applyNumberFormat="1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left" vertical="center" wrapText="1"/>
    </xf>
    <xf numFmtId="166" fontId="1" fillId="2" borderId="45" xfId="0" applyNumberFormat="1" applyFont="1" applyFill="1" applyBorder="1" applyAlignment="1">
      <alignment vertical="center" wrapText="1"/>
    </xf>
    <xf numFmtId="166" fontId="3" fillId="3" borderId="76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3" fontId="1" fillId="2" borderId="14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166" fontId="3" fillId="3" borderId="12" xfId="0" applyNumberFormat="1" applyFont="1" applyFill="1" applyBorder="1" applyAlignment="1">
      <alignment vertical="center" wrapText="1"/>
    </xf>
    <xf numFmtId="49" fontId="1" fillId="10" borderId="45" xfId="0" applyNumberFormat="1" applyFont="1" applyFill="1" applyBorder="1" applyAlignment="1">
      <alignment vertical="center" wrapText="1"/>
    </xf>
    <xf numFmtId="49" fontId="1" fillId="10" borderId="45" xfId="0" applyNumberFormat="1" applyFont="1" applyFill="1" applyBorder="1" applyAlignment="1">
      <alignment horizontal="center" vertical="center" wrapText="1"/>
    </xf>
    <xf numFmtId="1" fontId="1" fillId="10" borderId="45" xfId="0" applyNumberFormat="1" applyFont="1" applyFill="1" applyBorder="1" applyAlignment="1">
      <alignment horizontal="center" vertical="center" wrapText="1"/>
    </xf>
    <xf numFmtId="166" fontId="1" fillId="10" borderId="45" xfId="0" applyNumberFormat="1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49" fontId="6" fillId="10" borderId="45" xfId="0" applyNumberFormat="1" applyFont="1" applyFill="1" applyBorder="1" applyAlignment="1">
      <alignment horizontal="left" vertical="center" wrapText="1"/>
    </xf>
    <xf numFmtId="49" fontId="6" fillId="10" borderId="45" xfId="0" applyNumberFormat="1" applyFont="1" applyFill="1" applyBorder="1" applyAlignment="1">
      <alignment horizontal="center" vertical="center" wrapText="1"/>
    </xf>
    <xf numFmtId="0" fontId="6" fillId="10" borderId="45" xfId="0" applyNumberFormat="1" applyFont="1" applyFill="1" applyBorder="1" applyAlignment="1">
      <alignment horizontal="center" vertical="center" wrapText="1"/>
    </xf>
    <xf numFmtId="166" fontId="6" fillId="10" borderId="45" xfId="0" applyNumberFormat="1" applyFont="1" applyFill="1" applyBorder="1" applyAlignment="1">
      <alignment horizontal="right" vertical="center" wrapText="1"/>
    </xf>
    <xf numFmtId="49" fontId="7" fillId="5" borderId="79" xfId="0" applyNumberFormat="1" applyFont="1" applyFill="1" applyBorder="1" applyAlignment="1">
      <alignment vertical="center" wrapText="1"/>
    </xf>
    <xf numFmtId="0" fontId="1" fillId="2" borderId="79" xfId="0" applyFont="1" applyFill="1" applyBorder="1" applyAlignment="1">
      <alignment horizontal="center" vertical="center" wrapText="1"/>
    </xf>
    <xf numFmtId="3" fontId="1" fillId="2" borderId="79" xfId="0" applyNumberFormat="1" applyFont="1" applyFill="1" applyBorder="1" applyAlignment="1">
      <alignment vertical="center" wrapText="1"/>
    </xf>
    <xf numFmtId="166" fontId="6" fillId="10" borderId="45" xfId="0" applyNumberFormat="1" applyFont="1" applyFill="1" applyBorder="1" applyAlignment="1">
      <alignment horizontal="center" vertical="center" wrapText="1"/>
    </xf>
    <xf numFmtId="166" fontId="3" fillId="3" borderId="15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3" fontId="1" fillId="2" borderId="19" xfId="0" applyNumberFormat="1" applyFont="1" applyFill="1" applyBorder="1" applyAlignment="1">
      <alignment vertical="center" wrapText="1"/>
    </xf>
    <xf numFmtId="166" fontId="2" fillId="5" borderId="20" xfId="0" applyNumberFormat="1" applyFont="1" applyFill="1" applyBorder="1" applyAlignment="1">
      <alignment vertical="center" wrapText="1"/>
    </xf>
    <xf numFmtId="166" fontId="2" fillId="3" borderId="21" xfId="0" applyNumberFormat="1" applyFont="1" applyFill="1" applyBorder="1" applyAlignment="1">
      <alignment vertical="center" wrapText="1"/>
    </xf>
    <xf numFmtId="166" fontId="2" fillId="5" borderId="21" xfId="0" applyNumberFormat="1" applyFont="1" applyFill="1" applyBorder="1" applyAlignment="1">
      <alignment vertical="center" wrapText="1"/>
    </xf>
    <xf numFmtId="166" fontId="2" fillId="6" borderId="22" xfId="0" applyNumberFormat="1" applyFont="1" applyFill="1" applyBorder="1" applyAlignment="1">
      <alignment vertical="center" wrapText="1"/>
    </xf>
    <xf numFmtId="49" fontId="1" fillId="2" borderId="17" xfId="0" applyNumberFormat="1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165" fontId="2" fillId="2" borderId="17" xfId="0" applyNumberFormat="1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49" fontId="5" fillId="8" borderId="23" xfId="0" applyNumberFormat="1" applyFont="1" applyFill="1" applyBorder="1" applyAlignment="1">
      <alignment vertical="center" wrapText="1"/>
    </xf>
    <xf numFmtId="49" fontId="5" fillId="8" borderId="18" xfId="0" applyNumberFormat="1" applyFont="1" applyFill="1" applyBorder="1" applyAlignment="1">
      <alignment vertical="center" wrapText="1"/>
    </xf>
    <xf numFmtId="49" fontId="1" fillId="8" borderId="24" xfId="0" applyNumberFormat="1" applyFont="1" applyFill="1" applyBorder="1" applyAlignment="1">
      <alignment vertical="center" wrapText="1"/>
    </xf>
    <xf numFmtId="49" fontId="5" fillId="2" borderId="25" xfId="0" applyNumberFormat="1" applyFont="1" applyFill="1" applyBorder="1" applyAlignment="1">
      <alignment vertical="center" wrapText="1"/>
    </xf>
    <xf numFmtId="9" fontId="1" fillId="2" borderId="26" xfId="0" applyNumberFormat="1" applyFont="1" applyFill="1" applyBorder="1" applyAlignment="1">
      <alignment vertical="center" wrapText="1"/>
    </xf>
    <xf numFmtId="0" fontId="2" fillId="7" borderId="17" xfId="0" applyFont="1" applyFill="1" applyBorder="1" applyAlignment="1">
      <alignment vertical="center" wrapText="1"/>
    </xf>
    <xf numFmtId="49" fontId="5" fillId="8" borderId="27" xfId="0" applyNumberFormat="1" applyFont="1" applyFill="1" applyBorder="1" applyAlignment="1">
      <alignment vertical="center" wrapText="1"/>
    </xf>
    <xf numFmtId="9" fontId="5" fillId="8" borderId="29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49" fontId="5" fillId="8" borderId="41" xfId="0" applyNumberFormat="1" applyFont="1" applyFill="1" applyBorder="1" applyAlignment="1">
      <alignment vertical="center" wrapText="1"/>
    </xf>
    <xf numFmtId="0" fontId="5" fillId="7" borderId="17" xfId="0" applyFont="1" applyFill="1" applyBorder="1" applyAlignment="1">
      <alignment vertical="center" wrapText="1"/>
    </xf>
    <xf numFmtId="165" fontId="5" fillId="2" borderId="17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166" fontId="1" fillId="0" borderId="5" xfId="0" applyNumberFormat="1" applyFont="1" applyFill="1" applyBorder="1" applyAlignment="1">
      <alignment vertical="center" wrapText="1"/>
    </xf>
    <xf numFmtId="49" fontId="1" fillId="0" borderId="44" xfId="0" applyNumberFormat="1" applyFont="1" applyFill="1" applyBorder="1" applyAlignment="1">
      <alignment vertical="center" wrapText="1"/>
    </xf>
    <xf numFmtId="49" fontId="1" fillId="0" borderId="44" xfId="0" applyNumberFormat="1" applyFont="1" applyFill="1" applyBorder="1" applyAlignment="1">
      <alignment horizontal="center" vertical="center" wrapText="1"/>
    </xf>
    <xf numFmtId="0" fontId="1" fillId="0" borderId="44" xfId="0" applyNumberFormat="1" applyFont="1" applyFill="1" applyBorder="1" applyAlignment="1">
      <alignment horizontal="center" vertical="center" wrapText="1"/>
    </xf>
    <xf numFmtId="49" fontId="1" fillId="0" borderId="44" xfId="0" applyNumberFormat="1" applyFont="1" applyFill="1" applyBorder="1" applyAlignment="1">
      <alignment horizontal="left" vertical="center" wrapText="1"/>
    </xf>
    <xf numFmtId="166" fontId="1" fillId="0" borderId="44" xfId="0" applyNumberFormat="1" applyFont="1" applyFill="1" applyBorder="1" applyAlignment="1">
      <alignment vertical="center" wrapText="1"/>
    </xf>
    <xf numFmtId="49" fontId="1" fillId="0" borderId="45" xfId="0" applyNumberFormat="1" applyFont="1" applyFill="1" applyBorder="1" applyAlignment="1">
      <alignment vertical="center" wrapText="1"/>
    </xf>
    <xf numFmtId="49" fontId="1" fillId="0" borderId="45" xfId="0" applyNumberFormat="1" applyFont="1" applyFill="1" applyBorder="1" applyAlignment="1">
      <alignment horizontal="center" vertical="center" wrapText="1"/>
    </xf>
    <xf numFmtId="0" fontId="1" fillId="0" borderId="45" xfId="0" applyNumberFormat="1" applyFont="1" applyFill="1" applyBorder="1" applyAlignment="1">
      <alignment horizontal="center" vertical="center" wrapText="1"/>
    </xf>
    <xf numFmtId="49" fontId="1" fillId="0" borderId="45" xfId="0" applyNumberFormat="1" applyFont="1" applyFill="1" applyBorder="1" applyAlignment="1">
      <alignment horizontal="left" vertical="center" wrapText="1"/>
    </xf>
    <xf numFmtId="166" fontId="1" fillId="0" borderId="45" xfId="0" applyNumberFormat="1" applyFont="1" applyFill="1" applyBorder="1" applyAlignment="1">
      <alignment vertical="center" wrapText="1"/>
    </xf>
    <xf numFmtId="166" fontId="1" fillId="0" borderId="80" xfId="0" applyNumberFormat="1" applyFont="1" applyFill="1" applyBorder="1" applyAlignment="1">
      <alignment vertical="center" wrapText="1"/>
    </xf>
    <xf numFmtId="166" fontId="1" fillId="0" borderId="0" xfId="0" applyNumberFormat="1" applyFont="1" applyAlignment="1">
      <alignment vertical="center" wrapText="1"/>
    </xf>
    <xf numFmtId="164" fontId="5" fillId="2" borderId="5" xfId="1" applyFont="1" applyFill="1" applyBorder="1" applyAlignment="1">
      <alignment vertical="center" wrapText="1"/>
    </xf>
    <xf numFmtId="164" fontId="5" fillId="8" borderId="28" xfId="1" applyFont="1" applyFill="1" applyBorder="1" applyAlignment="1">
      <alignment vertical="center" wrapText="1"/>
    </xf>
    <xf numFmtId="164" fontId="5" fillId="8" borderId="42" xfId="1" applyFont="1" applyFill="1" applyBorder="1" applyAlignment="1">
      <alignment vertical="center" wrapText="1"/>
    </xf>
    <xf numFmtId="164" fontId="5" fillId="8" borderId="43" xfId="1" applyFont="1" applyFill="1" applyBorder="1" applyAlignment="1">
      <alignment vertical="center" wrapText="1"/>
    </xf>
    <xf numFmtId="49" fontId="1" fillId="2" borderId="36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2" borderId="37" xfId="0" applyNumberFormat="1" applyFont="1" applyFill="1" applyBorder="1" applyAlignment="1">
      <alignment horizontal="left" vertical="center" wrapText="1"/>
    </xf>
    <xf numFmtId="49" fontId="1" fillId="2" borderId="38" xfId="0" applyNumberFormat="1" applyFont="1" applyFill="1" applyBorder="1" applyAlignment="1">
      <alignment horizontal="left" vertical="center" wrapText="1"/>
    </xf>
    <xf numFmtId="49" fontId="1" fillId="2" borderId="39" xfId="0" applyNumberFormat="1" applyFont="1" applyFill="1" applyBorder="1" applyAlignment="1">
      <alignment horizontal="left" vertical="center" wrapText="1"/>
    </xf>
    <xf numFmtId="49" fontId="1" fillId="2" borderId="40" xfId="0" applyNumberFormat="1" applyFont="1" applyFill="1" applyBorder="1" applyAlignment="1">
      <alignment horizontal="left" vertical="center" wrapText="1"/>
    </xf>
    <xf numFmtId="49" fontId="5" fillId="2" borderId="33" xfId="0" applyNumberFormat="1" applyFont="1" applyFill="1" applyBorder="1" applyAlignment="1">
      <alignment horizontal="left" vertical="center" wrapText="1"/>
    </xf>
    <xf numFmtId="49" fontId="5" fillId="2" borderId="34" xfId="0" applyNumberFormat="1" applyFont="1" applyFill="1" applyBorder="1" applyAlignment="1">
      <alignment horizontal="left" vertical="center" wrapText="1"/>
    </xf>
    <xf numFmtId="49" fontId="5" fillId="2" borderId="35" xfId="0" applyNumberFormat="1" applyFont="1" applyFill="1" applyBorder="1" applyAlignment="1">
      <alignment horizontal="left" vertical="center" wrapText="1"/>
    </xf>
    <xf numFmtId="49" fontId="1" fillId="2" borderId="34" xfId="0" applyNumberFormat="1" applyFont="1" applyFill="1" applyBorder="1" applyAlignment="1">
      <alignment horizontal="left" vertical="center" wrapText="1"/>
    </xf>
    <xf numFmtId="49" fontId="7" fillId="9" borderId="50" xfId="0" applyNumberFormat="1" applyFont="1" applyFill="1" applyBorder="1" applyAlignment="1">
      <alignment horizontal="center" vertical="center" wrapText="1"/>
    </xf>
    <xf numFmtId="49" fontId="7" fillId="9" borderId="39" xfId="0" applyNumberFormat="1" applyFont="1" applyFill="1" applyBorder="1" applyAlignment="1">
      <alignment horizontal="center" vertical="center" wrapText="1"/>
    </xf>
    <xf numFmtId="49" fontId="7" fillId="9" borderId="51" xfId="0" applyNumberFormat="1" applyFont="1" applyFill="1" applyBorder="1" applyAlignment="1">
      <alignment horizontal="center" vertical="center" wrapText="1"/>
    </xf>
    <xf numFmtId="49" fontId="7" fillId="9" borderId="30" xfId="0" applyNumberFormat="1" applyFont="1" applyFill="1" applyBorder="1" applyAlignment="1">
      <alignment horizontal="center" vertical="center" wrapText="1"/>
    </xf>
    <xf numFmtId="49" fontId="7" fillId="9" borderId="31" xfId="0" applyNumberFormat="1" applyFont="1" applyFill="1" applyBorder="1" applyAlignment="1">
      <alignment horizontal="center" vertical="center" wrapText="1"/>
    </xf>
    <xf numFmtId="49" fontId="7" fillId="9" borderId="3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9" fontId="1" fillId="2" borderId="47" xfId="0" applyNumberFormat="1" applyFont="1" applyFill="1" applyBorder="1" applyAlignment="1">
      <alignment horizontal="left" vertical="center" wrapText="1"/>
    </xf>
    <xf numFmtId="49" fontId="1" fillId="2" borderId="49" xfId="0" applyNumberFormat="1" applyFont="1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5" fillId="0" borderId="47" xfId="0" applyNumberFormat="1" applyFont="1" applyFill="1" applyBorder="1" applyAlignment="1">
      <alignment horizontal="left" vertical="center" wrapText="1"/>
    </xf>
    <xf numFmtId="49" fontId="5" fillId="0" borderId="48" xfId="0" applyNumberFormat="1" applyFont="1" applyFill="1" applyBorder="1" applyAlignment="1">
      <alignment horizontal="left" vertical="center" wrapText="1"/>
    </xf>
    <xf numFmtId="49" fontId="5" fillId="0" borderId="49" xfId="0" applyNumberFormat="1" applyFont="1" applyFill="1" applyBorder="1" applyAlignment="1">
      <alignment horizontal="left" vertical="center" wrapText="1"/>
    </xf>
    <xf numFmtId="49" fontId="5" fillId="0" borderId="74" xfId="0" applyNumberFormat="1" applyFont="1" applyFill="1" applyBorder="1" applyAlignment="1">
      <alignment horizontal="left" vertical="center" wrapText="1"/>
    </xf>
    <xf numFmtId="49" fontId="5" fillId="0" borderId="53" xfId="0" applyNumberFormat="1" applyFont="1" applyFill="1" applyBorder="1" applyAlignment="1">
      <alignment horizontal="left" vertical="center" wrapText="1"/>
    </xf>
    <xf numFmtId="49" fontId="5" fillId="0" borderId="75" xfId="0" applyNumberFormat="1" applyFont="1" applyFill="1" applyBorder="1" applyAlignment="1">
      <alignment horizontal="left" vertical="center" wrapText="1"/>
    </xf>
    <xf numFmtId="49" fontId="2" fillId="5" borderId="52" xfId="0" applyNumberFormat="1" applyFont="1" applyFill="1" applyBorder="1" applyAlignment="1">
      <alignment horizontal="left" vertical="center" wrapText="1"/>
    </xf>
    <xf numFmtId="49" fontId="2" fillId="5" borderId="53" xfId="0" applyNumberFormat="1" applyFont="1" applyFill="1" applyBorder="1" applyAlignment="1">
      <alignment horizontal="left" vertical="center" wrapText="1"/>
    </xf>
    <xf numFmtId="49" fontId="2" fillId="5" borderId="54" xfId="0" applyNumberFormat="1" applyFont="1" applyFill="1" applyBorder="1" applyAlignment="1">
      <alignment horizontal="left" vertical="center" wrapText="1"/>
    </xf>
    <xf numFmtId="49" fontId="3" fillId="3" borderId="47" xfId="0" applyNumberFormat="1" applyFont="1" applyFill="1" applyBorder="1" applyAlignment="1">
      <alignment horizontal="left" vertical="center" wrapText="1"/>
    </xf>
    <xf numFmtId="49" fontId="3" fillId="3" borderId="48" xfId="0" applyNumberFormat="1" applyFont="1" applyFill="1" applyBorder="1" applyAlignment="1">
      <alignment horizontal="left" vertical="center" wrapText="1"/>
    </xf>
    <xf numFmtId="49" fontId="3" fillId="3" borderId="49" xfId="0" applyNumberFormat="1" applyFont="1" applyFill="1" applyBorder="1" applyAlignment="1">
      <alignment horizontal="left" vertical="center" wrapText="1"/>
    </xf>
    <xf numFmtId="49" fontId="3" fillId="3" borderId="60" xfId="0" applyNumberFormat="1" applyFont="1" applyFill="1" applyBorder="1" applyAlignment="1">
      <alignment horizontal="left" vertical="center" wrapText="1"/>
    </xf>
    <xf numFmtId="49" fontId="3" fillId="3" borderId="61" xfId="0" applyNumberFormat="1" applyFont="1" applyFill="1" applyBorder="1" applyAlignment="1">
      <alignment horizontal="left" vertical="center" wrapText="1"/>
    </xf>
    <xf numFmtId="49" fontId="3" fillId="3" borderId="63" xfId="0" applyNumberFormat="1" applyFont="1" applyFill="1" applyBorder="1" applyAlignment="1">
      <alignment horizontal="left" vertical="center" wrapText="1"/>
    </xf>
    <xf numFmtId="49" fontId="3" fillId="3" borderId="57" xfId="0" applyNumberFormat="1" applyFont="1" applyFill="1" applyBorder="1" applyAlignment="1">
      <alignment horizontal="left" vertical="center" wrapText="1"/>
    </xf>
    <xf numFmtId="49" fontId="3" fillId="3" borderId="58" xfId="0" applyNumberFormat="1" applyFont="1" applyFill="1" applyBorder="1" applyAlignment="1">
      <alignment horizontal="left" vertical="center" wrapText="1"/>
    </xf>
    <xf numFmtId="49" fontId="3" fillId="3" borderId="59" xfId="0" applyNumberFormat="1" applyFont="1" applyFill="1" applyBorder="1" applyAlignment="1">
      <alignment horizontal="left" vertical="center" wrapText="1"/>
    </xf>
    <xf numFmtId="49" fontId="2" fillId="5" borderId="60" xfId="0" applyNumberFormat="1" applyFont="1" applyFill="1" applyBorder="1" applyAlignment="1">
      <alignment horizontal="left" vertical="center" wrapText="1"/>
    </xf>
    <xf numFmtId="49" fontId="2" fillId="5" borderId="61" xfId="0" applyNumberFormat="1" applyFont="1" applyFill="1" applyBorder="1" applyAlignment="1">
      <alignment horizontal="left" vertical="center" wrapText="1"/>
    </xf>
    <xf numFmtId="49" fontId="2" fillId="5" borderId="62" xfId="0" applyNumberFormat="1" applyFont="1" applyFill="1" applyBorder="1" applyAlignment="1">
      <alignment horizontal="left" vertical="center" wrapText="1"/>
    </xf>
    <xf numFmtId="49" fontId="5" fillId="0" borderId="71" xfId="0" applyNumberFormat="1" applyFont="1" applyFill="1" applyBorder="1" applyAlignment="1">
      <alignment horizontal="left" vertical="center" wrapText="1"/>
    </xf>
    <xf numFmtId="49" fontId="5" fillId="0" borderId="72" xfId="0" applyNumberFormat="1" applyFont="1" applyFill="1" applyBorder="1" applyAlignment="1">
      <alignment horizontal="left" vertical="center" wrapText="1"/>
    </xf>
    <xf numFmtId="49" fontId="5" fillId="0" borderId="73" xfId="0" applyNumberFormat="1" applyFont="1" applyFill="1" applyBorder="1" applyAlignment="1">
      <alignment horizontal="left" vertical="center" wrapText="1"/>
    </xf>
    <xf numFmtId="49" fontId="5" fillId="0" borderId="77" xfId="0" applyNumberFormat="1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>
      <alignment horizontal="left" vertical="center" wrapText="1"/>
    </xf>
    <xf numFmtId="49" fontId="5" fillId="0" borderId="78" xfId="0" applyNumberFormat="1" applyFont="1" applyFill="1" applyBorder="1" applyAlignment="1">
      <alignment horizontal="left" vertical="center" wrapText="1"/>
    </xf>
    <xf numFmtId="49" fontId="2" fillId="5" borderId="64" xfId="0" applyNumberFormat="1" applyFont="1" applyFill="1" applyBorder="1" applyAlignment="1">
      <alignment horizontal="left" vertical="center" wrapText="1"/>
    </xf>
    <xf numFmtId="49" fontId="2" fillId="5" borderId="65" xfId="0" applyNumberFormat="1" applyFont="1" applyFill="1" applyBorder="1" applyAlignment="1">
      <alignment horizontal="left" vertical="center" wrapText="1"/>
    </xf>
    <xf numFmtId="49" fontId="2" fillId="5" borderId="66" xfId="0" applyNumberFormat="1" applyFont="1" applyFill="1" applyBorder="1" applyAlignment="1">
      <alignment horizontal="left" vertical="center" wrapText="1"/>
    </xf>
    <xf numFmtId="49" fontId="2" fillId="3" borderId="67" xfId="0" applyNumberFormat="1" applyFont="1" applyFill="1" applyBorder="1" applyAlignment="1">
      <alignment horizontal="left" vertical="center" wrapText="1"/>
    </xf>
    <xf numFmtId="49" fontId="2" fillId="3" borderId="55" xfId="0" applyNumberFormat="1" applyFont="1" applyFill="1" applyBorder="1" applyAlignment="1">
      <alignment horizontal="left" vertical="center" wrapText="1"/>
    </xf>
    <xf numFmtId="49" fontId="2" fillId="3" borderId="56" xfId="0" applyNumberFormat="1" applyFont="1" applyFill="1" applyBorder="1" applyAlignment="1">
      <alignment horizontal="left" vertical="center" wrapText="1"/>
    </xf>
    <xf numFmtId="49" fontId="2" fillId="5" borderId="67" xfId="0" applyNumberFormat="1" applyFont="1" applyFill="1" applyBorder="1" applyAlignment="1">
      <alignment horizontal="left" vertical="center" wrapText="1"/>
    </xf>
    <xf numFmtId="49" fontId="2" fillId="5" borderId="55" xfId="0" applyNumberFormat="1" applyFont="1" applyFill="1" applyBorder="1" applyAlignment="1">
      <alignment horizontal="left" vertical="center" wrapText="1"/>
    </xf>
    <xf numFmtId="49" fontId="2" fillId="5" borderId="56" xfId="0" applyNumberFormat="1" applyFont="1" applyFill="1" applyBorder="1" applyAlignment="1">
      <alignment horizontal="left" vertical="center" wrapText="1"/>
    </xf>
    <xf numFmtId="49" fontId="2" fillId="5" borderId="68" xfId="0" applyNumberFormat="1" applyFont="1" applyFill="1" applyBorder="1" applyAlignment="1">
      <alignment horizontal="left" vertical="center" wrapText="1"/>
    </xf>
    <xf numFmtId="49" fontId="2" fillId="5" borderId="69" xfId="0" applyNumberFormat="1" applyFont="1" applyFill="1" applyBorder="1" applyAlignment="1">
      <alignment horizontal="left" vertical="center" wrapText="1"/>
    </xf>
    <xf numFmtId="49" fontId="2" fillId="5" borderId="70" xfId="0" applyNumberFormat="1" applyFont="1" applyFill="1" applyBorder="1" applyAlignment="1">
      <alignment horizontal="lef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6</xdr:col>
      <xdr:colOff>0</xdr:colOff>
      <xdr:row>6</xdr:row>
      <xdr:rowOff>71438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0"/>
          <a:ext cx="5881688" cy="1214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97"/>
  <sheetViews>
    <sheetView showGridLines="0" tabSelected="1" topLeftCell="A51" zoomScaleNormal="100" zoomScaleSheetLayoutView="120" workbookViewId="0">
      <selection activeCell="E59" sqref="A59:F59"/>
    </sheetView>
  </sheetViews>
  <sheetFormatPr defaultColWidth="10.85546875" defaultRowHeight="11.25" customHeight="1"/>
  <cols>
    <col min="1" max="1" width="18.42578125" style="2" customWidth="1"/>
    <col min="2" max="2" width="17.5703125" style="2" customWidth="1"/>
    <col min="3" max="3" width="9.42578125" style="2" customWidth="1"/>
    <col min="4" max="4" width="16.5703125" style="2" customWidth="1"/>
    <col min="5" max="5" width="11" style="2" customWidth="1"/>
    <col min="6" max="6" width="15.7109375" style="2" customWidth="1"/>
    <col min="7" max="250" width="10.85546875" style="2" customWidth="1"/>
    <col min="251" max="16384" width="10.85546875" style="3"/>
  </cols>
  <sheetData>
    <row r="1" spans="1:6" ht="15" customHeight="1">
      <c r="A1" s="1"/>
      <c r="B1" s="1"/>
      <c r="C1" s="1"/>
      <c r="D1" s="1"/>
      <c r="E1" s="1"/>
      <c r="F1" s="1"/>
    </row>
    <row r="2" spans="1:6" ht="15" customHeight="1">
      <c r="A2" s="1"/>
      <c r="B2" s="1"/>
      <c r="C2" s="1"/>
      <c r="D2" s="1"/>
      <c r="E2" s="1"/>
      <c r="F2" s="1"/>
    </row>
    <row r="3" spans="1:6" ht="15" customHeight="1">
      <c r="A3" s="1"/>
      <c r="B3" s="1"/>
      <c r="C3" s="1"/>
      <c r="D3" s="1"/>
      <c r="E3" s="1"/>
      <c r="F3" s="1"/>
    </row>
    <row r="4" spans="1:6" ht="15" customHeight="1">
      <c r="A4" s="1"/>
      <c r="B4" s="1"/>
      <c r="C4" s="1"/>
      <c r="D4" s="1"/>
      <c r="E4" s="1"/>
      <c r="F4" s="1"/>
    </row>
    <row r="5" spans="1:6" ht="15" customHeight="1">
      <c r="A5" s="1"/>
      <c r="B5" s="1"/>
      <c r="C5" s="1"/>
      <c r="D5" s="1"/>
      <c r="E5" s="1"/>
      <c r="F5" s="1"/>
    </row>
    <row r="6" spans="1:6" ht="15" customHeight="1">
      <c r="A6" s="1"/>
      <c r="B6" s="1"/>
      <c r="C6" s="1"/>
      <c r="D6" s="1"/>
      <c r="E6" s="1"/>
      <c r="F6" s="1"/>
    </row>
    <row r="7" spans="1:6" ht="15" customHeight="1">
      <c r="A7" s="4"/>
      <c r="B7" s="5"/>
      <c r="C7" s="1"/>
      <c r="D7" s="5"/>
      <c r="E7" s="5"/>
      <c r="F7" s="5"/>
    </row>
    <row r="8" spans="1:6" ht="12.75">
      <c r="A8" s="6" t="s">
        <v>0</v>
      </c>
      <c r="B8" s="7" t="s">
        <v>1</v>
      </c>
      <c r="C8" s="8"/>
      <c r="D8" s="115" t="s">
        <v>2</v>
      </c>
      <c r="E8" s="116"/>
      <c r="F8" s="9">
        <v>130</v>
      </c>
    </row>
    <row r="9" spans="1:6" ht="12.75">
      <c r="A9" s="10" t="s">
        <v>3</v>
      </c>
      <c r="B9" s="7" t="s">
        <v>4</v>
      </c>
      <c r="C9" s="8"/>
      <c r="D9" s="113" t="s">
        <v>5</v>
      </c>
      <c r="E9" s="114"/>
      <c r="F9" s="7" t="s">
        <v>6</v>
      </c>
    </row>
    <row r="10" spans="1:6" ht="12.75">
      <c r="A10" s="10" t="s">
        <v>7</v>
      </c>
      <c r="B10" s="7" t="s">
        <v>8</v>
      </c>
      <c r="C10" s="8"/>
      <c r="D10" s="113" t="s">
        <v>9</v>
      </c>
      <c r="E10" s="114"/>
      <c r="F10" s="80">
        <v>29000</v>
      </c>
    </row>
    <row r="11" spans="1:6" ht="11.25" customHeight="1">
      <c r="A11" s="10" t="s">
        <v>10</v>
      </c>
      <c r="B11" s="7" t="s">
        <v>11</v>
      </c>
      <c r="C11" s="8"/>
      <c r="D11" s="117" t="s">
        <v>12</v>
      </c>
      <c r="E11" s="118"/>
      <c r="F11" s="11">
        <f>(F8*F10)</f>
        <v>3770000</v>
      </c>
    </row>
    <row r="12" spans="1:6" ht="12.75">
      <c r="A12" s="10" t="s">
        <v>13</v>
      </c>
      <c r="B12" s="7" t="s">
        <v>14</v>
      </c>
      <c r="C12" s="8"/>
      <c r="D12" s="113" t="s">
        <v>15</v>
      </c>
      <c r="E12" s="114"/>
      <c r="F12" s="7" t="s">
        <v>16</v>
      </c>
    </row>
    <row r="13" spans="1:6" ht="12.75" customHeight="1">
      <c r="A13" s="10" t="s">
        <v>17</v>
      </c>
      <c r="B13" s="12" t="s">
        <v>18</v>
      </c>
      <c r="C13" s="8"/>
      <c r="D13" s="113" t="s">
        <v>19</v>
      </c>
      <c r="E13" s="114"/>
      <c r="F13" s="7" t="s">
        <v>6</v>
      </c>
    </row>
    <row r="14" spans="1:6" ht="12.75">
      <c r="A14" s="10" t="s">
        <v>20</v>
      </c>
      <c r="B14" s="13">
        <v>44562</v>
      </c>
      <c r="C14" s="8"/>
      <c r="D14" s="113" t="s">
        <v>21</v>
      </c>
      <c r="E14" s="114"/>
      <c r="F14" s="7" t="s">
        <v>22</v>
      </c>
    </row>
    <row r="15" spans="1:6" ht="12" customHeight="1">
      <c r="A15" s="14"/>
      <c r="B15" s="15"/>
      <c r="C15" s="5"/>
      <c r="D15" s="16"/>
      <c r="E15" s="16"/>
      <c r="F15" s="17"/>
    </row>
    <row r="16" spans="1:6" ht="12" customHeight="1">
      <c r="A16" s="119" t="s">
        <v>23</v>
      </c>
      <c r="B16" s="120"/>
      <c r="C16" s="120"/>
      <c r="D16" s="120"/>
      <c r="E16" s="120"/>
      <c r="F16" s="120"/>
    </row>
    <row r="17" spans="1:6" ht="12" customHeight="1">
      <c r="A17" s="18"/>
      <c r="B17" s="19"/>
      <c r="C17" s="19"/>
      <c r="D17" s="19"/>
      <c r="E17" s="20"/>
      <c r="F17" s="20"/>
    </row>
    <row r="18" spans="1:6" ht="12" customHeight="1">
      <c r="A18" s="127" t="s">
        <v>24</v>
      </c>
      <c r="B18" s="128"/>
      <c r="C18" s="128"/>
      <c r="D18" s="128"/>
      <c r="E18" s="128"/>
      <c r="F18" s="129"/>
    </row>
    <row r="19" spans="1:6" ht="24" customHeight="1">
      <c r="A19" s="21" t="s">
        <v>25</v>
      </c>
      <c r="B19" s="21" t="s">
        <v>26</v>
      </c>
      <c r="C19" s="21" t="s">
        <v>27</v>
      </c>
      <c r="D19" s="21" t="s">
        <v>28</v>
      </c>
      <c r="E19" s="21" t="s">
        <v>29</v>
      </c>
      <c r="F19" s="21" t="s">
        <v>30</v>
      </c>
    </row>
    <row r="20" spans="1:6" ht="12.75">
      <c r="A20" s="22" t="s">
        <v>31</v>
      </c>
      <c r="B20" s="23" t="s">
        <v>32</v>
      </c>
      <c r="C20" s="24">
        <v>1</v>
      </c>
      <c r="D20" s="22" t="s">
        <v>33</v>
      </c>
      <c r="E20" s="11">
        <v>20000</v>
      </c>
      <c r="F20" s="11">
        <f>(C20*E20)</f>
        <v>20000</v>
      </c>
    </row>
    <row r="21" spans="1:6" ht="12.75">
      <c r="A21" s="22" t="s">
        <v>34</v>
      </c>
      <c r="B21" s="23" t="s">
        <v>32</v>
      </c>
      <c r="C21" s="24">
        <v>0.2</v>
      </c>
      <c r="D21" s="22" t="s">
        <v>33</v>
      </c>
      <c r="E21" s="11">
        <v>20000</v>
      </c>
      <c r="F21" s="11">
        <f t="shared" ref="F21:F26" si="0">(C21*E21)</f>
        <v>4000</v>
      </c>
    </row>
    <row r="22" spans="1:6" ht="12.75">
      <c r="A22" s="22" t="s">
        <v>35</v>
      </c>
      <c r="B22" s="23" t="s">
        <v>32</v>
      </c>
      <c r="C22" s="24">
        <v>1</v>
      </c>
      <c r="D22" s="22" t="s">
        <v>33</v>
      </c>
      <c r="E22" s="11">
        <v>20000</v>
      </c>
      <c r="F22" s="11">
        <f t="shared" si="0"/>
        <v>20000</v>
      </c>
    </row>
    <row r="23" spans="1:6" ht="12.75">
      <c r="A23" s="22" t="s">
        <v>36</v>
      </c>
      <c r="B23" s="23" t="s">
        <v>32</v>
      </c>
      <c r="C23" s="24">
        <v>1</v>
      </c>
      <c r="D23" s="22" t="s">
        <v>33</v>
      </c>
      <c r="E23" s="11">
        <v>20000</v>
      </c>
      <c r="F23" s="11">
        <f t="shared" si="0"/>
        <v>20000</v>
      </c>
    </row>
    <row r="24" spans="1:6" ht="12.75">
      <c r="A24" s="22" t="s">
        <v>37</v>
      </c>
      <c r="B24" s="23" t="s">
        <v>32</v>
      </c>
      <c r="C24" s="24">
        <v>1</v>
      </c>
      <c r="D24" s="22" t="s">
        <v>33</v>
      </c>
      <c r="E24" s="11">
        <v>20000</v>
      </c>
      <c r="F24" s="11">
        <f t="shared" si="0"/>
        <v>20000</v>
      </c>
    </row>
    <row r="25" spans="1:6" ht="12.75">
      <c r="A25" s="22" t="s">
        <v>38</v>
      </c>
      <c r="B25" s="23" t="s">
        <v>32</v>
      </c>
      <c r="C25" s="24">
        <v>1</v>
      </c>
      <c r="D25" s="22" t="s">
        <v>39</v>
      </c>
      <c r="E25" s="11">
        <v>20000</v>
      </c>
      <c r="F25" s="11">
        <f t="shared" si="0"/>
        <v>20000</v>
      </c>
    </row>
    <row r="26" spans="1:6" ht="12.75">
      <c r="A26" s="22" t="s">
        <v>40</v>
      </c>
      <c r="B26" s="23" t="s">
        <v>32</v>
      </c>
      <c r="C26" s="24">
        <v>8</v>
      </c>
      <c r="D26" s="22" t="s">
        <v>41</v>
      </c>
      <c r="E26" s="11">
        <v>20000</v>
      </c>
      <c r="F26" s="11">
        <f t="shared" si="0"/>
        <v>160000</v>
      </c>
    </row>
    <row r="27" spans="1:6" ht="12.75" customHeight="1">
      <c r="A27" s="130" t="s">
        <v>42</v>
      </c>
      <c r="B27" s="131"/>
      <c r="C27" s="131"/>
      <c r="D27" s="131"/>
      <c r="E27" s="132"/>
      <c r="F27" s="25">
        <f>SUM(F20:F26)</f>
        <v>264000</v>
      </c>
    </row>
    <row r="28" spans="1:6" ht="12" customHeight="1">
      <c r="A28" s="18"/>
      <c r="B28" s="20"/>
      <c r="C28" s="20"/>
      <c r="D28" s="20"/>
      <c r="E28" s="26"/>
      <c r="F28" s="26"/>
    </row>
    <row r="29" spans="1:6" ht="12" customHeight="1">
      <c r="A29" s="139" t="s">
        <v>43</v>
      </c>
      <c r="B29" s="140"/>
      <c r="C29" s="140"/>
      <c r="D29" s="140"/>
      <c r="E29" s="140"/>
      <c r="F29" s="141"/>
    </row>
    <row r="30" spans="1:6" ht="24" customHeight="1">
      <c r="A30" s="27" t="s">
        <v>25</v>
      </c>
      <c r="B30" s="27" t="s">
        <v>26</v>
      </c>
      <c r="C30" s="27" t="s">
        <v>27</v>
      </c>
      <c r="D30" s="27" t="s">
        <v>28</v>
      </c>
      <c r="E30" s="27" t="s">
        <v>29</v>
      </c>
      <c r="F30" s="27" t="s">
        <v>30</v>
      </c>
    </row>
    <row r="31" spans="1:6" ht="12.75">
      <c r="A31" s="28"/>
      <c r="B31" s="29"/>
      <c r="C31" s="29"/>
      <c r="D31" s="30"/>
      <c r="E31" s="31"/>
      <c r="F31" s="31"/>
    </row>
    <row r="32" spans="1:6" ht="12" customHeight="1">
      <c r="A32" s="133" t="s">
        <v>44</v>
      </c>
      <c r="B32" s="134"/>
      <c r="C32" s="134"/>
      <c r="D32" s="134"/>
      <c r="E32" s="135"/>
      <c r="F32" s="32">
        <f>SUM(F31:F31)</f>
        <v>0</v>
      </c>
    </row>
    <row r="33" spans="1:8" ht="12" customHeight="1">
      <c r="A33" s="33"/>
      <c r="B33" s="34"/>
      <c r="C33" s="34"/>
      <c r="D33" s="34"/>
      <c r="E33" s="35"/>
      <c r="F33" s="35"/>
    </row>
    <row r="34" spans="1:8" ht="12" customHeight="1">
      <c r="A34" s="139" t="s">
        <v>45</v>
      </c>
      <c r="B34" s="140"/>
      <c r="C34" s="140"/>
      <c r="D34" s="140"/>
      <c r="E34" s="140"/>
      <c r="F34" s="141"/>
    </row>
    <row r="35" spans="1:8" ht="24" customHeight="1">
      <c r="A35" s="36" t="s">
        <v>25</v>
      </c>
      <c r="B35" s="36" t="s">
        <v>26</v>
      </c>
      <c r="C35" s="36" t="s">
        <v>27</v>
      </c>
      <c r="D35" s="36" t="s">
        <v>28</v>
      </c>
      <c r="E35" s="36" t="s">
        <v>29</v>
      </c>
      <c r="F35" s="36" t="s">
        <v>30</v>
      </c>
    </row>
    <row r="36" spans="1:8" ht="12.75" customHeight="1">
      <c r="A36" s="22" t="s">
        <v>46</v>
      </c>
      <c r="B36" s="23" t="s">
        <v>47</v>
      </c>
      <c r="C36" s="24">
        <v>6.25E-2</v>
      </c>
      <c r="D36" s="37" t="s">
        <v>48</v>
      </c>
      <c r="E36" s="11">
        <v>400000</v>
      </c>
      <c r="F36" s="11">
        <f>E36*C36</f>
        <v>25000</v>
      </c>
      <c r="H36" s="92"/>
    </row>
    <row r="37" spans="1:8" ht="12.75" customHeight="1">
      <c r="A37" s="22" t="s">
        <v>49</v>
      </c>
      <c r="B37" s="23" t="s">
        <v>47</v>
      </c>
      <c r="C37" s="24">
        <v>0.125</v>
      </c>
      <c r="D37" s="37" t="s">
        <v>48</v>
      </c>
      <c r="E37" s="11">
        <v>280000</v>
      </c>
      <c r="F37" s="11">
        <f t="shared" ref="F37:F43" si="1">E37*C37</f>
        <v>35000</v>
      </c>
      <c r="H37" s="92"/>
    </row>
    <row r="38" spans="1:8" ht="12.75" customHeight="1">
      <c r="A38" s="22" t="s">
        <v>50</v>
      </c>
      <c r="B38" s="23" t="s">
        <v>47</v>
      </c>
      <c r="C38" s="24">
        <v>0.125</v>
      </c>
      <c r="D38" s="37" t="s">
        <v>51</v>
      </c>
      <c r="E38" s="11">
        <v>333200</v>
      </c>
      <c r="F38" s="11">
        <f t="shared" si="1"/>
        <v>41650</v>
      </c>
      <c r="H38" s="92"/>
    </row>
    <row r="39" spans="1:8" ht="12.75" customHeight="1">
      <c r="A39" s="22" t="s">
        <v>52</v>
      </c>
      <c r="B39" s="23" t="s">
        <v>47</v>
      </c>
      <c r="C39" s="24">
        <v>0.125</v>
      </c>
      <c r="D39" s="37" t="s">
        <v>53</v>
      </c>
      <c r="E39" s="11">
        <v>320000</v>
      </c>
      <c r="F39" s="11">
        <f t="shared" si="1"/>
        <v>40000</v>
      </c>
      <c r="H39" s="92"/>
    </row>
    <row r="40" spans="1:8" ht="12.75" customHeight="1">
      <c r="A40" s="22" t="s">
        <v>54</v>
      </c>
      <c r="B40" s="23" t="s">
        <v>47</v>
      </c>
      <c r="C40" s="24">
        <v>0.125</v>
      </c>
      <c r="D40" s="37" t="s">
        <v>55</v>
      </c>
      <c r="E40" s="11">
        <v>320000</v>
      </c>
      <c r="F40" s="11">
        <f t="shared" si="1"/>
        <v>40000</v>
      </c>
      <c r="H40" s="92"/>
    </row>
    <row r="41" spans="1:8" ht="12.75">
      <c r="A41" s="22" t="s">
        <v>56</v>
      </c>
      <c r="B41" s="23" t="s">
        <v>47</v>
      </c>
      <c r="C41" s="24">
        <v>0.125</v>
      </c>
      <c r="D41" s="37" t="s">
        <v>57</v>
      </c>
      <c r="E41" s="11">
        <v>160000</v>
      </c>
      <c r="F41" s="11">
        <f t="shared" si="1"/>
        <v>20000</v>
      </c>
      <c r="H41" s="92"/>
    </row>
    <row r="42" spans="1:8" ht="12.75">
      <c r="A42" s="76" t="s">
        <v>58</v>
      </c>
      <c r="B42" s="23" t="s">
        <v>47</v>
      </c>
      <c r="C42" s="24">
        <v>0.125</v>
      </c>
      <c r="D42" s="37" t="s">
        <v>59</v>
      </c>
      <c r="E42" s="11">
        <v>800000</v>
      </c>
      <c r="F42" s="11">
        <f t="shared" si="1"/>
        <v>100000</v>
      </c>
      <c r="H42" s="92"/>
    </row>
    <row r="43" spans="1:8" ht="12.75">
      <c r="A43" s="76" t="s">
        <v>60</v>
      </c>
      <c r="B43" s="23" t="s">
        <v>47</v>
      </c>
      <c r="C43" s="24">
        <v>0.125</v>
      </c>
      <c r="D43" s="37" t="s">
        <v>59</v>
      </c>
      <c r="E43" s="11">
        <v>880000</v>
      </c>
      <c r="F43" s="11">
        <f t="shared" si="1"/>
        <v>110000</v>
      </c>
      <c r="H43" s="92"/>
    </row>
    <row r="44" spans="1:8" ht="12.75">
      <c r="A44" s="136" t="s">
        <v>61</v>
      </c>
      <c r="B44" s="137"/>
      <c r="C44" s="137"/>
      <c r="D44" s="137"/>
      <c r="E44" s="138"/>
      <c r="F44" s="38">
        <f>SUM(F36:F43)</f>
        <v>411650</v>
      </c>
    </row>
    <row r="45" spans="1:8" ht="12" customHeight="1">
      <c r="A45" s="33"/>
      <c r="B45" s="34"/>
      <c r="C45" s="34"/>
      <c r="D45" s="34"/>
      <c r="E45" s="35"/>
      <c r="F45" s="35"/>
    </row>
    <row r="46" spans="1:8" ht="12" customHeight="1">
      <c r="A46" s="139" t="s">
        <v>62</v>
      </c>
      <c r="B46" s="140"/>
      <c r="C46" s="140"/>
      <c r="D46" s="140"/>
      <c r="E46" s="140"/>
      <c r="F46" s="141"/>
    </row>
    <row r="47" spans="1:8" ht="24" customHeight="1">
      <c r="A47" s="36" t="s">
        <v>63</v>
      </c>
      <c r="B47" s="36" t="s">
        <v>64</v>
      </c>
      <c r="C47" s="36" t="s">
        <v>65</v>
      </c>
      <c r="D47" s="36" t="s">
        <v>28</v>
      </c>
      <c r="E47" s="36" t="s">
        <v>29</v>
      </c>
      <c r="F47" s="36" t="s">
        <v>30</v>
      </c>
    </row>
    <row r="48" spans="1:8" ht="12.75" customHeight="1">
      <c r="A48" s="121" t="s">
        <v>66</v>
      </c>
      <c r="B48" s="122"/>
      <c r="C48" s="122"/>
      <c r="D48" s="122"/>
      <c r="E48" s="122"/>
      <c r="F48" s="123"/>
    </row>
    <row r="49" spans="1:6" ht="12.75">
      <c r="A49" s="76" t="s">
        <v>67</v>
      </c>
      <c r="B49" s="77" t="s">
        <v>68</v>
      </c>
      <c r="C49" s="78">
        <v>2</v>
      </c>
      <c r="D49" s="79" t="s">
        <v>53</v>
      </c>
      <c r="E49" s="80">
        <v>185000</v>
      </c>
      <c r="F49" s="80">
        <f>(C49*E49)</f>
        <v>370000</v>
      </c>
    </row>
    <row r="50" spans="1:6" ht="12.75" customHeight="1">
      <c r="A50" s="121" t="s">
        <v>69</v>
      </c>
      <c r="B50" s="122"/>
      <c r="C50" s="122"/>
      <c r="D50" s="122"/>
      <c r="E50" s="122"/>
      <c r="F50" s="123"/>
    </row>
    <row r="51" spans="1:6" ht="12.75">
      <c r="A51" s="81" t="s">
        <v>70</v>
      </c>
      <c r="B51" s="82" t="s">
        <v>71</v>
      </c>
      <c r="C51" s="83">
        <v>400</v>
      </c>
      <c r="D51" s="84" t="s">
        <v>55</v>
      </c>
      <c r="E51" s="85">
        <v>1040</v>
      </c>
      <c r="F51" s="85">
        <f>(C51*E51)</f>
        <v>416000</v>
      </c>
    </row>
    <row r="52" spans="1:6" ht="12.75">
      <c r="A52" s="86" t="s">
        <v>72</v>
      </c>
      <c r="B52" s="87" t="s">
        <v>71</v>
      </c>
      <c r="C52" s="88">
        <v>400</v>
      </c>
      <c r="D52" s="89" t="s">
        <v>73</v>
      </c>
      <c r="E52" s="90">
        <v>1280</v>
      </c>
      <c r="F52" s="85">
        <f t="shared" ref="F52:F53" si="2">(C52*E52)</f>
        <v>512000</v>
      </c>
    </row>
    <row r="53" spans="1:6" ht="12.75">
      <c r="A53" s="86" t="s">
        <v>74</v>
      </c>
      <c r="B53" s="87" t="s">
        <v>71</v>
      </c>
      <c r="C53" s="88">
        <v>200</v>
      </c>
      <c r="D53" s="89" t="s">
        <v>48</v>
      </c>
      <c r="E53" s="90">
        <v>140</v>
      </c>
      <c r="F53" s="91">
        <f t="shared" si="2"/>
        <v>28000</v>
      </c>
    </row>
    <row r="54" spans="1:6" ht="12.75" customHeight="1">
      <c r="A54" s="124" t="s">
        <v>75</v>
      </c>
      <c r="B54" s="125"/>
      <c r="C54" s="125"/>
      <c r="D54" s="125"/>
      <c r="E54" s="125"/>
      <c r="F54" s="126"/>
    </row>
    <row r="55" spans="1:6" ht="12.75" customHeight="1">
      <c r="A55" s="76" t="s">
        <v>76</v>
      </c>
      <c r="B55" s="77" t="s">
        <v>71</v>
      </c>
      <c r="C55" s="78">
        <v>0.25</v>
      </c>
      <c r="D55" s="79" t="s">
        <v>55</v>
      </c>
      <c r="E55" s="80">
        <v>32000</v>
      </c>
      <c r="F55" s="80">
        <f>C55*E55</f>
        <v>8000</v>
      </c>
    </row>
    <row r="56" spans="1:6" ht="12.75" customHeight="1">
      <c r="A56" s="142" t="s">
        <v>77</v>
      </c>
      <c r="B56" s="143"/>
      <c r="C56" s="143"/>
      <c r="D56" s="143"/>
      <c r="E56" s="143"/>
      <c r="F56" s="144"/>
    </row>
    <row r="57" spans="1:6" ht="12.75">
      <c r="A57" s="86" t="s">
        <v>78</v>
      </c>
      <c r="B57" s="87" t="s">
        <v>79</v>
      </c>
      <c r="C57" s="88">
        <v>4</v>
      </c>
      <c r="D57" s="89" t="s">
        <v>53</v>
      </c>
      <c r="E57" s="90">
        <v>23000</v>
      </c>
      <c r="F57" s="90">
        <f>C57*E57</f>
        <v>92000</v>
      </c>
    </row>
    <row r="58" spans="1:6" ht="12.75" customHeight="1">
      <c r="A58" s="86" t="s">
        <v>80</v>
      </c>
      <c r="B58" s="87" t="s">
        <v>79</v>
      </c>
      <c r="C58" s="88">
        <v>2</v>
      </c>
      <c r="D58" s="89" t="s">
        <v>73</v>
      </c>
      <c r="E58" s="90">
        <v>17000</v>
      </c>
      <c r="F58" s="90">
        <f>C58*E58</f>
        <v>34000</v>
      </c>
    </row>
    <row r="59" spans="1:6" ht="12.75" customHeight="1">
      <c r="A59" s="145" t="s">
        <v>81</v>
      </c>
      <c r="B59" s="146"/>
      <c r="C59" s="146"/>
      <c r="D59" s="146"/>
      <c r="E59" s="146"/>
      <c r="F59" s="147"/>
    </row>
    <row r="60" spans="1:6" ht="12.75" customHeight="1">
      <c r="A60" s="39" t="s">
        <v>82</v>
      </c>
      <c r="B60" s="40" t="s">
        <v>79</v>
      </c>
      <c r="C60" s="41">
        <v>4</v>
      </c>
      <c r="D60" s="39" t="s">
        <v>83</v>
      </c>
      <c r="E60" s="42">
        <v>18900</v>
      </c>
      <c r="F60" s="42">
        <f>C60*E60</f>
        <v>75600</v>
      </c>
    </row>
    <row r="61" spans="1:6" ht="13.5" customHeight="1">
      <c r="A61" s="133" t="s">
        <v>84</v>
      </c>
      <c r="B61" s="134"/>
      <c r="C61" s="134"/>
      <c r="D61" s="134"/>
      <c r="E61" s="135"/>
      <c r="F61" s="32">
        <f>SUM(F48:F60)</f>
        <v>1535600</v>
      </c>
    </row>
    <row r="62" spans="1:6" ht="12" customHeight="1">
      <c r="A62" s="33"/>
      <c r="B62" s="34"/>
      <c r="C62" s="34"/>
      <c r="D62" s="43"/>
      <c r="E62" s="35"/>
      <c r="F62" s="35"/>
    </row>
    <row r="63" spans="1:6" ht="12" customHeight="1">
      <c r="A63" s="139" t="s">
        <v>85</v>
      </c>
      <c r="B63" s="140"/>
      <c r="C63" s="140"/>
      <c r="D63" s="140"/>
      <c r="E63" s="140"/>
      <c r="F63" s="141"/>
    </row>
    <row r="64" spans="1:6" ht="24" customHeight="1">
      <c r="A64" s="27" t="s">
        <v>86</v>
      </c>
      <c r="B64" s="27" t="s">
        <v>64</v>
      </c>
      <c r="C64" s="27" t="s">
        <v>65</v>
      </c>
      <c r="D64" s="27" t="s">
        <v>28</v>
      </c>
      <c r="E64" s="27" t="s">
        <v>29</v>
      </c>
      <c r="F64" s="27" t="s">
        <v>30</v>
      </c>
    </row>
    <row r="65" spans="1:6" ht="12.75">
      <c r="A65" s="44"/>
      <c r="B65" s="45"/>
      <c r="C65" s="46"/>
      <c r="D65" s="44"/>
      <c r="E65" s="47"/>
      <c r="F65" s="47"/>
    </row>
    <row r="66" spans="1:6" ht="12.75">
      <c r="A66" s="48" t="s">
        <v>87</v>
      </c>
      <c r="B66" s="49"/>
      <c r="C66" s="50"/>
      <c r="D66" s="49"/>
      <c r="E66" s="51"/>
      <c r="F66" s="47">
        <f t="shared" ref="F66" si="3">E66*C66</f>
        <v>0</v>
      </c>
    </row>
    <row r="67" spans="1:6" ht="13.5" customHeight="1">
      <c r="A67" s="133" t="s">
        <v>88</v>
      </c>
      <c r="B67" s="134"/>
      <c r="C67" s="134"/>
      <c r="D67" s="134"/>
      <c r="E67" s="135"/>
      <c r="F67" s="52">
        <f>SUM(F65:F66)</f>
        <v>0</v>
      </c>
    </row>
    <row r="68" spans="1:6" ht="12" customHeight="1">
      <c r="A68" s="53"/>
      <c r="B68" s="53"/>
      <c r="C68" s="53"/>
      <c r="D68" s="53"/>
      <c r="E68" s="54"/>
      <c r="F68" s="54"/>
    </row>
    <row r="69" spans="1:6" ht="12.75">
      <c r="A69" s="148" t="s">
        <v>89</v>
      </c>
      <c r="B69" s="149"/>
      <c r="C69" s="149"/>
      <c r="D69" s="149"/>
      <c r="E69" s="150"/>
      <c r="F69" s="55">
        <f>F27+F44+F61+F67</f>
        <v>2211250</v>
      </c>
    </row>
    <row r="70" spans="1:6" ht="12" customHeight="1">
      <c r="A70" s="151" t="s">
        <v>90</v>
      </c>
      <c r="B70" s="152"/>
      <c r="C70" s="152"/>
      <c r="D70" s="152"/>
      <c r="E70" s="153"/>
      <c r="F70" s="56">
        <f>F69*0.05</f>
        <v>110562.5</v>
      </c>
    </row>
    <row r="71" spans="1:6" ht="12" customHeight="1">
      <c r="A71" s="154" t="s">
        <v>91</v>
      </c>
      <c r="B71" s="155"/>
      <c r="C71" s="155"/>
      <c r="D71" s="155"/>
      <c r="E71" s="156"/>
      <c r="F71" s="57">
        <f>F70+F69</f>
        <v>2321812.5</v>
      </c>
    </row>
    <row r="72" spans="1:6" ht="12" customHeight="1">
      <c r="A72" s="151" t="s">
        <v>92</v>
      </c>
      <c r="B72" s="152"/>
      <c r="C72" s="152"/>
      <c r="D72" s="152"/>
      <c r="E72" s="153"/>
      <c r="F72" s="56">
        <f>F11</f>
        <v>3770000</v>
      </c>
    </row>
    <row r="73" spans="1:6" ht="12.75">
      <c r="A73" s="157" t="s">
        <v>93</v>
      </c>
      <c r="B73" s="158"/>
      <c r="C73" s="158"/>
      <c r="D73" s="158"/>
      <c r="E73" s="159"/>
      <c r="F73" s="58">
        <f>F72-F71</f>
        <v>1448187.5</v>
      </c>
    </row>
    <row r="74" spans="1:6" ht="12" customHeight="1">
      <c r="A74" s="59" t="s">
        <v>94</v>
      </c>
      <c r="B74" s="60"/>
      <c r="C74" s="60"/>
      <c r="D74" s="60"/>
      <c r="E74" s="60"/>
      <c r="F74" s="61"/>
    </row>
    <row r="75" spans="1:6" ht="12.75" customHeight="1" thickBot="1">
      <c r="A75" s="62"/>
      <c r="B75" s="60"/>
      <c r="C75" s="60"/>
      <c r="D75" s="60"/>
      <c r="E75" s="60"/>
      <c r="F75" s="61"/>
    </row>
    <row r="76" spans="1:6" ht="15" customHeight="1">
      <c r="A76" s="103" t="s">
        <v>95</v>
      </c>
      <c r="B76" s="104"/>
      <c r="C76" s="104"/>
      <c r="D76" s="104"/>
      <c r="E76" s="105"/>
      <c r="F76" s="61"/>
    </row>
    <row r="77" spans="1:6" ht="12.75">
      <c r="A77" s="97" t="s">
        <v>96</v>
      </c>
      <c r="B77" s="98"/>
      <c r="C77" s="98"/>
      <c r="D77" s="98"/>
      <c r="E77" s="99"/>
      <c r="F77" s="61"/>
    </row>
    <row r="78" spans="1:6" ht="12.75">
      <c r="A78" s="97" t="s">
        <v>97</v>
      </c>
      <c r="B78" s="98"/>
      <c r="C78" s="98"/>
      <c r="D78" s="98"/>
      <c r="E78" s="99"/>
      <c r="F78" s="61"/>
    </row>
    <row r="79" spans="1:6" ht="12.75">
      <c r="A79" s="97" t="s">
        <v>98</v>
      </c>
      <c r="B79" s="98"/>
      <c r="C79" s="98"/>
      <c r="D79" s="98"/>
      <c r="E79" s="99"/>
      <c r="F79" s="61"/>
    </row>
    <row r="80" spans="1:6" ht="12.75">
      <c r="A80" s="97" t="s">
        <v>99</v>
      </c>
      <c r="B80" s="98"/>
      <c r="C80" s="98"/>
      <c r="D80" s="98"/>
      <c r="E80" s="99"/>
      <c r="F80" s="61"/>
    </row>
    <row r="81" spans="1:6" ht="12.75">
      <c r="A81" s="97" t="s">
        <v>100</v>
      </c>
      <c r="B81" s="98"/>
      <c r="C81" s="98"/>
      <c r="D81" s="98"/>
      <c r="E81" s="99"/>
      <c r="F81" s="61"/>
    </row>
    <row r="82" spans="1:6" ht="13.5" thickBot="1">
      <c r="A82" s="100" t="s">
        <v>101</v>
      </c>
      <c r="B82" s="101"/>
      <c r="C82" s="101"/>
      <c r="D82" s="101"/>
      <c r="E82" s="102"/>
      <c r="F82" s="61"/>
    </row>
    <row r="83" spans="1:6" ht="12.75" customHeight="1">
      <c r="A83" s="62"/>
      <c r="B83" s="62"/>
      <c r="C83" s="62"/>
      <c r="D83" s="62"/>
      <c r="E83" s="62"/>
      <c r="F83" s="61"/>
    </row>
    <row r="84" spans="1:6" ht="15" customHeight="1" thickBot="1">
      <c r="A84" s="110" t="s">
        <v>102</v>
      </c>
      <c r="B84" s="111"/>
      <c r="C84" s="112"/>
      <c r="D84" s="63"/>
      <c r="E84" s="63"/>
      <c r="F84" s="61"/>
    </row>
    <row r="85" spans="1:6" ht="12" customHeight="1">
      <c r="A85" s="64" t="s">
        <v>86</v>
      </c>
      <c r="B85" s="65" t="s">
        <v>103</v>
      </c>
      <c r="C85" s="66" t="s">
        <v>104</v>
      </c>
      <c r="D85" s="63"/>
      <c r="E85" s="63"/>
      <c r="F85" s="61"/>
    </row>
    <row r="86" spans="1:6" ht="12" customHeight="1">
      <c r="A86" s="67" t="s">
        <v>105</v>
      </c>
      <c r="B86" s="93">
        <f>F27</f>
        <v>264000</v>
      </c>
      <c r="C86" s="68">
        <f>(B86/B92)</f>
        <v>0.11370427198578696</v>
      </c>
      <c r="D86" s="63"/>
      <c r="E86" s="63"/>
      <c r="F86" s="61" t="s">
        <v>106</v>
      </c>
    </row>
    <row r="87" spans="1:6" ht="12" customHeight="1">
      <c r="A87" s="67" t="s">
        <v>107</v>
      </c>
      <c r="B87" s="93">
        <f>F32</f>
        <v>0</v>
      </c>
      <c r="C87" s="68">
        <v>0</v>
      </c>
      <c r="D87" s="63"/>
      <c r="E87" s="63"/>
      <c r="F87" s="61"/>
    </row>
    <row r="88" spans="1:6" ht="12" customHeight="1">
      <c r="A88" s="67" t="s">
        <v>108</v>
      </c>
      <c r="B88" s="93">
        <f>F44</f>
        <v>411650</v>
      </c>
      <c r="C88" s="68">
        <f>(B88/B92)</f>
        <v>0.17729683167783788</v>
      </c>
      <c r="D88" s="63"/>
      <c r="E88" s="63"/>
      <c r="F88" s="61"/>
    </row>
    <row r="89" spans="1:6" ht="12" customHeight="1">
      <c r="A89" s="67" t="s">
        <v>63</v>
      </c>
      <c r="B89" s="93">
        <f>F61</f>
        <v>1535600</v>
      </c>
      <c r="C89" s="68">
        <f>(B89/B92)</f>
        <v>0.66137984871732747</v>
      </c>
      <c r="D89" s="63"/>
      <c r="E89" s="63"/>
      <c r="F89" s="61"/>
    </row>
    <row r="90" spans="1:6" ht="12" customHeight="1">
      <c r="A90" s="67" t="s">
        <v>109</v>
      </c>
      <c r="B90" s="93">
        <f>F67</f>
        <v>0</v>
      </c>
      <c r="C90" s="68">
        <f>(B90/B92)</f>
        <v>0</v>
      </c>
      <c r="D90" s="69"/>
      <c r="E90" s="69"/>
      <c r="F90" s="61"/>
    </row>
    <row r="91" spans="1:6" ht="12" customHeight="1">
      <c r="A91" s="67" t="s">
        <v>110</v>
      </c>
      <c r="B91" s="93">
        <f>F70</f>
        <v>110562.5</v>
      </c>
      <c r="C91" s="68">
        <f>(B91/B92)</f>
        <v>4.7619047619047616E-2</v>
      </c>
      <c r="D91" s="69"/>
      <c r="E91" s="69"/>
      <c r="F91" s="61"/>
    </row>
    <row r="92" spans="1:6" ht="12.75" customHeight="1" thickBot="1">
      <c r="A92" s="70" t="s">
        <v>111</v>
      </c>
      <c r="B92" s="94">
        <f>SUM(B86:B91)</f>
        <v>2321812.5</v>
      </c>
      <c r="C92" s="71">
        <f>SUM(C86:C91)</f>
        <v>1</v>
      </c>
      <c r="D92" s="69"/>
      <c r="E92" s="69"/>
      <c r="F92" s="61"/>
    </row>
    <row r="93" spans="1:6" ht="12" customHeight="1">
      <c r="A93" s="62"/>
      <c r="B93" s="60"/>
      <c r="C93" s="60"/>
      <c r="D93" s="60"/>
      <c r="E93" s="60"/>
      <c r="F93" s="61"/>
    </row>
    <row r="94" spans="1:6" ht="15.75" customHeight="1" thickBot="1">
      <c r="A94" s="107" t="s">
        <v>112</v>
      </c>
      <c r="B94" s="108"/>
      <c r="C94" s="108"/>
      <c r="D94" s="109"/>
      <c r="E94" s="72"/>
      <c r="F94" s="61"/>
    </row>
    <row r="95" spans="1:6" ht="12.75">
      <c r="A95" s="73" t="s">
        <v>113</v>
      </c>
      <c r="B95" s="95">
        <v>120</v>
      </c>
      <c r="C95" s="95">
        <v>125</v>
      </c>
      <c r="D95" s="96">
        <v>130</v>
      </c>
      <c r="E95" s="74"/>
      <c r="F95" s="75"/>
    </row>
    <row r="96" spans="1:6" ht="13.5" thickBot="1">
      <c r="A96" s="70" t="s">
        <v>114</v>
      </c>
      <c r="B96" s="94">
        <f>F71/B95</f>
        <v>19348.4375</v>
      </c>
      <c r="C96" s="94">
        <f>F71/C95</f>
        <v>18574.5</v>
      </c>
      <c r="D96" s="94">
        <f>F71/D95</f>
        <v>17860.096153846152</v>
      </c>
      <c r="E96" s="74"/>
      <c r="F96" s="75"/>
    </row>
    <row r="97" spans="1:6" ht="12.75">
      <c r="A97" s="106" t="s">
        <v>115</v>
      </c>
      <c r="B97" s="106"/>
      <c r="C97" s="106"/>
      <c r="D97" s="106"/>
      <c r="E97" s="62"/>
      <c r="F97" s="62"/>
    </row>
  </sheetData>
  <mergeCells count="38">
    <mergeCell ref="A56:F56"/>
    <mergeCell ref="A59:F59"/>
    <mergeCell ref="A77:E77"/>
    <mergeCell ref="A78:E78"/>
    <mergeCell ref="A79:E79"/>
    <mergeCell ref="A61:E61"/>
    <mergeCell ref="A63:F63"/>
    <mergeCell ref="A67:E67"/>
    <mergeCell ref="A69:E69"/>
    <mergeCell ref="A70:E70"/>
    <mergeCell ref="A71:E71"/>
    <mergeCell ref="A73:E73"/>
    <mergeCell ref="A72:E72"/>
    <mergeCell ref="D14:E14"/>
    <mergeCell ref="A16:F16"/>
    <mergeCell ref="A48:F48"/>
    <mergeCell ref="A50:F50"/>
    <mergeCell ref="A54:F54"/>
    <mergeCell ref="A18:F18"/>
    <mergeCell ref="A27:E27"/>
    <mergeCell ref="A32:E32"/>
    <mergeCell ref="A44:E44"/>
    <mergeCell ref="A34:F34"/>
    <mergeCell ref="A29:F29"/>
    <mergeCell ref="A46:F46"/>
    <mergeCell ref="D12:E12"/>
    <mergeCell ref="D10:E10"/>
    <mergeCell ref="D9:E9"/>
    <mergeCell ref="D8:E8"/>
    <mergeCell ref="D13:E13"/>
    <mergeCell ref="D11:E11"/>
    <mergeCell ref="A80:E80"/>
    <mergeCell ref="A81:E81"/>
    <mergeCell ref="A82:E82"/>
    <mergeCell ref="A76:E76"/>
    <mergeCell ref="A97:D97"/>
    <mergeCell ref="A94:D94"/>
    <mergeCell ref="A84:C84"/>
  </mergeCells>
  <printOptions horizontalCentered="1"/>
  <pageMargins left="0.74803149606299213" right="0.74803149606299213" top="0.98425196850393704" bottom="0.98425196850393704" header="0" footer="0"/>
  <pageSetup scale="92" orientation="portrait" r:id="rId1"/>
  <headerFooter>
    <oddFooter>&amp;C&amp;"Helvetica Neue,Regular"&amp;12&amp;K000000&amp;P</oddFooter>
  </headerFooter>
  <rowBreaks count="1" manualBreakCount="1">
    <brk id="4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2022-06-27T21:45:14Z</dcterms:modified>
  <cp:category/>
  <cp:contentStatus/>
</cp:coreProperties>
</file>