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ADRE LAS CASAS\"/>
    </mc:Choice>
  </mc:AlternateContent>
  <bookViews>
    <workbookView xWindow="0" yWindow="0" windowWidth="20490" windowHeight="7155"/>
  </bookViews>
  <sheets>
    <sheet name="MAIZ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G52" i="1" l="1"/>
  <c r="G61" i="1" l="1"/>
  <c r="G62" i="1" s="1"/>
  <c r="C85" i="1" s="1"/>
  <c r="G56" i="1"/>
  <c r="G54" i="1"/>
  <c r="G53" i="1"/>
  <c r="G50" i="1"/>
  <c r="G49" i="1"/>
  <c r="G47" i="1"/>
  <c r="G41" i="1"/>
  <c r="G40" i="1"/>
  <c r="G39" i="1"/>
  <c r="G38" i="1"/>
  <c r="G37" i="1"/>
  <c r="G36" i="1"/>
  <c r="G35" i="1"/>
  <c r="G34" i="1"/>
  <c r="G24" i="1"/>
  <c r="G22" i="1"/>
  <c r="G21" i="1"/>
  <c r="G12" i="1"/>
  <c r="G67" i="1" s="1"/>
  <c r="G25" i="1" l="1"/>
  <c r="G57" i="1"/>
  <c r="C84" i="1" s="1"/>
  <c r="G42" i="1"/>
  <c r="C83" i="1" s="1"/>
  <c r="G64" i="1" l="1"/>
  <c r="G65" i="1" s="1"/>
  <c r="G66" i="1" l="1"/>
  <c r="C86" i="1"/>
  <c r="D92" i="1" l="1"/>
  <c r="G68" i="1"/>
  <c r="C92" i="1"/>
  <c r="E92" i="1"/>
  <c r="C87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<sst xmlns="http://schemas.openxmlformats.org/spreadsheetml/2006/main" count="157" uniqueCount="112">
  <si>
    <t>RUBRO O CULTIVO</t>
  </si>
  <si>
    <t>MAIZ DULCE</t>
  </si>
  <si>
    <t>RENDIMIENTO (unidades/Ha.)</t>
  </si>
  <si>
    <t>VARIEDAD</t>
  </si>
  <si>
    <t>Tracy 5005, Torino</t>
  </si>
  <si>
    <t>FECHA ESTIMADA  PRECIO VENTA</t>
  </si>
  <si>
    <t>Enero-Febrero</t>
  </si>
  <si>
    <t>NIVEL TECNOLÓGICO</t>
  </si>
  <si>
    <t>Bajo</t>
  </si>
  <si>
    <t>PRECIO ESPERADO ($/unidad)</t>
  </si>
  <si>
    <t>REGIÓN</t>
  </si>
  <si>
    <t>Araucania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</si>
  <si>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</si>
  <si>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</si>
  <si>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</si>
  <si>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</si>
  <si>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</si>
  <si>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</si>
  <si>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Enero-febrero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</si>
  <si>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</si>
  <si>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</si>
  <si>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</si>
  <si>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</si>
  <si>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</si>
  <si>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</si>
  <si>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</si>
  <si>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</si>
  <si>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</si>
  <si>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</si>
  <si>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</si>
  <si>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</si>
  <si>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</si>
  <si>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 xml:space="preserve">Septiembre-Octubre </t>
  </si>
  <si>
    <t>Mantencion cultivo</t>
  </si>
  <si>
    <t>Octubre-Diciembre</t>
  </si>
  <si>
    <t>Riegos</t>
  </si>
  <si>
    <t>Octubre-Enero</t>
  </si>
  <si>
    <t>Cosecha</t>
  </si>
  <si>
    <t>Subtotal Jornadas Hombre</t>
  </si>
  <si>
    <t>JORNADAS ANIMAL</t>
  </si>
  <si>
    <t>Subtotal Jornadas Animal</t>
  </si>
  <si>
    <t>MAQUINARIA</t>
  </si>
  <si>
    <t>Aradura</t>
  </si>
  <si>
    <t>JM</t>
  </si>
  <si>
    <t>Septiembre-Octubre</t>
  </si>
  <si>
    <t>Rastrajes</t>
  </si>
  <si>
    <t>Agosto-Septiembre</t>
  </si>
  <si>
    <t>Rastraje(Incorp.Herbicida/ Insecticida)</t>
  </si>
  <si>
    <t>Octubre</t>
  </si>
  <si>
    <t>Aplicación  Herbicida/insecticida</t>
  </si>
  <si>
    <t>Aplicación Herb.Post Emergencia</t>
  </si>
  <si>
    <t>Octubre-Noviembre</t>
  </si>
  <si>
    <t>Acarreo Insumos</t>
  </si>
  <si>
    <t>Agosto-Noviembre</t>
  </si>
  <si>
    <t>Siembra y Fertilización</t>
  </si>
  <si>
    <t>Cultivador/Fertilizacion Nitrogeno</t>
  </si>
  <si>
    <t>Noviembre-Diciembre</t>
  </si>
  <si>
    <t>Subtotal Costo Maquinaria</t>
  </si>
  <si>
    <t>INSUMOS</t>
  </si>
  <si>
    <t>Insumos</t>
  </si>
  <si>
    <t>Unidad (Kg/l/u)</t>
  </si>
  <si>
    <t>Cantidad (Kg/l/u)</t>
  </si>
  <si>
    <t>SEMILLA</t>
  </si>
  <si>
    <t>Semilla (bolsas)</t>
  </si>
  <si>
    <t>u</t>
  </si>
  <si>
    <t>FERTILIZANTES</t>
  </si>
  <si>
    <t>Urea Granulada</t>
  </si>
  <si>
    <t>Kg</t>
  </si>
  <si>
    <t>Noviembre</t>
  </si>
  <si>
    <t>Mezcla Maicera NPK (5-25-20)</t>
  </si>
  <si>
    <t>kg</t>
  </si>
  <si>
    <t>HERBICIDAS</t>
  </si>
  <si>
    <t>Atrazina</t>
  </si>
  <si>
    <t>Lt.</t>
  </si>
  <si>
    <t>Soberan</t>
  </si>
  <si>
    <t>Induce Ph</t>
  </si>
  <si>
    <t>INSECTICIDAS</t>
  </si>
  <si>
    <t>Lorsban 4 E</t>
  </si>
  <si>
    <t>Diciembre</t>
  </si>
  <si>
    <t>Subtotal Insumos</t>
  </si>
  <si>
    <t>OTROS</t>
  </si>
  <si>
    <t>Item</t>
  </si>
  <si>
    <t xml:space="preserve">Traslados 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</si>
  <si>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</si>
  <si>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</si>
  <si>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</si>
  <si>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</si>
  <si>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</si>
  <si>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</si>
  <si>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</si>
  <si>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</si>
  <si>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</si>
  <si>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</si>
  <si>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</si>
  <si>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</si>
  <si>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</si>
  <si>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</si>
  <si>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</si>
  <si>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</si>
  <si>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</si>
  <si>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</si>
  <si>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</si>
  <si>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</si>
  <si>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</si>
  <si>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</si>
  <si>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</si>
  <si>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</si>
  <si>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($/unidad)</t>
  </si>
  <si>
    <t>Rendimiento (unidades/há)</t>
  </si>
  <si>
    <t>Costo unitario ($/unidad) (*)</t>
  </si>
  <si>
    <t>(*): Este valor representa el valor mìnimo de venta del producto</t>
  </si>
  <si>
    <t>Padre Las Casas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</si>
</sst>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8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7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16" xfId="0" applyFill="1" applyBorder="1"/>
    <xf numFmtId="0" fontId="7" fillId="6" borderId="18" xfId="0" applyFont="1" applyFill="1" applyBorder="1"/>
    <xf numFmtId="49" fontId="5" fillId="7" borderId="19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vertical="center"/>
    </xf>
    <xf numFmtId="165" fontId="5" fillId="2" borderId="5" xfId="0" applyNumberFormat="1" applyFont="1" applyFill="1" applyBorder="1" applyAlignment="1">
      <alignment vertical="center"/>
    </xf>
    <xf numFmtId="0" fontId="2" fillId="6" borderId="17" xfId="0" applyFont="1" applyFill="1" applyBorder="1" applyAlignment="1">
      <alignment vertical="center"/>
    </xf>
    <xf numFmtId="0" fontId="2" fillId="6" borderId="18" xfId="0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164" fontId="9" fillId="2" borderId="18" xfId="0" applyNumberFormat="1" applyFont="1" applyFill="1" applyBorder="1" applyAlignment="1">
      <alignment vertical="center"/>
    </xf>
    <xf numFmtId="0" fontId="7" fillId="2" borderId="18" xfId="0" applyFont="1" applyFill="1" applyBorder="1"/>
    <xf numFmtId="0" fontId="0" fillId="2" borderId="20" xfId="0" applyFill="1" applyBorder="1"/>
    <xf numFmtId="49" fontId="0" fillId="2" borderId="18" xfId="0" applyNumberForma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49" fontId="5" fillId="7" borderId="22" xfId="0" applyNumberFormat="1" applyFont="1" applyFill="1" applyBorder="1" applyAlignment="1">
      <alignment vertical="center"/>
    </xf>
    <xf numFmtId="49" fontId="7" fillId="7" borderId="23" xfId="0" applyNumberFormat="1" applyFont="1" applyFill="1" applyBorder="1"/>
    <xf numFmtId="49" fontId="5" fillId="2" borderId="24" xfId="0" applyNumberFormat="1" applyFont="1" applyFill="1" applyBorder="1" applyAlignment="1">
      <alignment vertical="center"/>
    </xf>
    <xf numFmtId="9" fontId="7" fillId="2" borderId="25" xfId="0" applyNumberFormat="1" applyFont="1" applyFill="1" applyBorder="1"/>
    <xf numFmtId="49" fontId="5" fillId="7" borderId="26" xfId="0" applyNumberFormat="1" applyFont="1" applyFill="1" applyBorder="1" applyAlignment="1">
      <alignment vertical="center"/>
    </xf>
    <xf numFmtId="165" fontId="5" fillId="7" borderId="27" xfId="0" applyNumberFormat="1" applyFont="1" applyFill="1" applyBorder="1" applyAlignment="1">
      <alignment vertical="center"/>
    </xf>
    <xf numFmtId="9" fontId="5" fillId="7" borderId="28" xfId="0" applyNumberFormat="1" applyFont="1" applyFill="1" applyBorder="1" applyAlignment="1">
      <alignment vertical="center"/>
    </xf>
    <xf numFmtId="0" fontId="7" fillId="8" borderId="31" xfId="0" applyFont="1" applyFill="1" applyBorder="1"/>
    <xf numFmtId="0" fontId="7" fillId="2" borderId="18" xfId="0" applyFont="1" applyFill="1" applyBorder="1" applyAlignment="1">
      <alignment vertical="center"/>
    </xf>
    <xf numFmtId="49" fontId="7" fillId="2" borderId="18" xfId="0" applyNumberFormat="1" applyFont="1" applyFill="1" applyBorder="1" applyAlignment="1">
      <alignment vertical="center"/>
    </xf>
    <xf numFmtId="49" fontId="5" fillId="2" borderId="32" xfId="0" applyNumberFormat="1" applyFont="1" applyFill="1" applyBorder="1" applyAlignment="1">
      <alignment vertical="center"/>
    </xf>
    <xf numFmtId="0" fontId="7" fillId="2" borderId="33" xfId="0" applyFont="1" applyFill="1" applyBorder="1"/>
    <xf numFmtId="0" fontId="7" fillId="2" borderId="34" xfId="0" applyFont="1" applyFill="1" applyBorder="1"/>
    <xf numFmtId="49" fontId="7" fillId="2" borderId="35" xfId="0" applyNumberFormat="1" applyFont="1" applyFill="1" applyBorder="1" applyAlignment="1">
      <alignment vertical="center"/>
    </xf>
    <xf numFmtId="0" fontId="7" fillId="2" borderId="36" xfId="0" applyFont="1" applyFill="1" applyBorder="1"/>
    <xf numFmtId="49" fontId="7" fillId="2" borderId="37" xfId="0" applyNumberFormat="1" applyFont="1" applyFill="1" applyBorder="1" applyAlignment="1">
      <alignment vertical="center"/>
    </xf>
    <xf numFmtId="0" fontId="7" fillId="2" borderId="38" xfId="0" applyFont="1" applyFill="1" applyBorder="1"/>
    <xf numFmtId="0" fontId="7" fillId="2" borderId="39" xfId="0" applyFont="1" applyFill="1" applyBorder="1"/>
    <xf numFmtId="0" fontId="5" fillId="6" borderId="18" xfId="0" applyFont="1" applyFill="1" applyBorder="1" applyAlignment="1">
      <alignment vertical="center"/>
    </xf>
    <xf numFmtId="0" fontId="0" fillId="0" borderId="18" xfId="0" applyNumberFormat="1" applyBorder="1"/>
    <xf numFmtId="0" fontId="0" fillId="2" borderId="46" xfId="0" applyFill="1" applyBorder="1"/>
    <xf numFmtId="49" fontId="11" fillId="3" borderId="44" xfId="0" applyNumberFormat="1" applyFont="1" applyFill="1" applyBorder="1" applyAlignment="1">
      <alignment vertical="center" wrapText="1"/>
    </xf>
    <xf numFmtId="49" fontId="12" fillId="2" borderId="44" xfId="0" applyNumberFormat="1" applyFont="1" applyFill="1" applyBorder="1" applyAlignment="1">
      <alignment horizontal="left"/>
    </xf>
    <xf numFmtId="0" fontId="12" fillId="2" borderId="45" xfId="0" applyFont="1" applyFill="1" applyBorder="1"/>
    <xf numFmtId="3" fontId="12" fillId="2" borderId="5" xfId="0" applyNumberFormat="1" applyFont="1" applyFill="1" applyBorder="1"/>
    <xf numFmtId="49" fontId="12" fillId="2" borderId="44" xfId="0" applyNumberFormat="1" applyFont="1" applyFill="1" applyBorder="1" applyAlignment="1">
      <alignment vertical="center" wrapText="1"/>
    </xf>
    <xf numFmtId="49" fontId="12" fillId="2" borderId="44" xfId="0" applyNumberFormat="1" applyFont="1" applyFill="1" applyBorder="1" applyAlignment="1">
      <alignment horizontal="left" vertical="center" wrapText="1"/>
    </xf>
    <xf numFmtId="49" fontId="12" fillId="2" borderId="5" xfId="0" applyNumberFormat="1" applyFont="1" applyFill="1" applyBorder="1" applyAlignment="1">
      <alignment horizontal="right"/>
    </xf>
    <xf numFmtId="49" fontId="12" fillId="2" borderId="44" xfId="0" applyNumberFormat="1" applyFont="1" applyFill="1" applyBorder="1" applyAlignment="1">
      <alignment horizontal="left" wrapText="1"/>
    </xf>
    <xf numFmtId="3" fontId="14" fillId="2" borderId="5" xfId="0" applyNumberFormat="1" applyFont="1" applyFill="1" applyBorder="1" applyAlignment="1">
      <alignment horizontal="right" wrapText="1"/>
    </xf>
    <xf numFmtId="14" fontId="12" fillId="2" borderId="44" xfId="0" applyNumberFormat="1" applyFont="1" applyFill="1" applyBorder="1" applyAlignment="1">
      <alignment horizontal="left"/>
    </xf>
    <xf numFmtId="49" fontId="12" fillId="2" borderId="5" xfId="0" applyNumberFormat="1" applyFont="1" applyFill="1" applyBorder="1" applyAlignment="1">
      <alignment horizontal="right" wrapText="1"/>
    </xf>
    <xf numFmtId="0" fontId="12" fillId="2" borderId="47" xfId="0" applyFont="1" applyFill="1" applyBorder="1" applyAlignment="1">
      <alignment wrapText="1"/>
    </xf>
    <xf numFmtId="14" fontId="12" fillId="2" borderId="47" xfId="0" applyNumberFormat="1" applyFont="1" applyFill="1" applyBorder="1"/>
    <xf numFmtId="0" fontId="12" fillId="2" borderId="3" xfId="0" applyFont="1" applyFill="1" applyBorder="1"/>
    <xf numFmtId="0" fontId="12" fillId="2" borderId="6" xfId="0" applyFont="1" applyFill="1" applyBorder="1"/>
    <xf numFmtId="0" fontId="12" fillId="2" borderId="6" xfId="0" applyFont="1" applyFill="1" applyBorder="1" applyAlignment="1">
      <alignment horizontal="justify" wrapText="1"/>
    </xf>
    <xf numFmtId="0" fontId="12" fillId="2" borderId="8" xfId="0" applyFont="1" applyFill="1" applyBorder="1"/>
    <xf numFmtId="0" fontId="12" fillId="2" borderId="9" xfId="0" applyFont="1" applyFill="1" applyBorder="1" applyAlignment="1">
      <alignment horizontal="left"/>
    </xf>
    <xf numFmtId="0" fontId="12" fillId="2" borderId="9" xfId="0" applyFont="1" applyFill="1" applyBorder="1"/>
    <xf numFmtId="49" fontId="11" fillId="5" borderId="10" xfId="0" applyNumberFormat="1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49" fontId="11" fillId="3" borderId="5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wrapText="1"/>
    </xf>
    <xf numFmtId="49" fontId="12" fillId="2" borderId="5" xfId="0" applyNumberFormat="1" applyFont="1" applyFill="1" applyBorder="1" applyAlignment="1">
      <alignment horizontal="center" wrapText="1"/>
    </xf>
    <xf numFmtId="0" fontId="12" fillId="2" borderId="5" xfId="0" applyNumberFormat="1" applyFont="1" applyFill="1" applyBorder="1" applyAlignment="1">
      <alignment wrapText="1"/>
    </xf>
    <xf numFmtId="3" fontId="12" fillId="2" borderId="5" xfId="0" applyNumberFormat="1" applyFont="1" applyFill="1" applyBorder="1" applyAlignment="1">
      <alignment horizontal="right" wrapText="1"/>
    </xf>
    <xf numFmtId="49" fontId="13" fillId="3" borderId="5" xfId="0" applyNumberFormat="1" applyFont="1" applyFill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vertical="center"/>
    </xf>
    <xf numFmtId="3" fontId="13" fillId="3" borderId="5" xfId="0" applyNumberFormat="1" applyFont="1" applyFill="1" applyBorder="1" applyAlignment="1">
      <alignment vertical="center"/>
    </xf>
    <xf numFmtId="0" fontId="12" fillId="2" borderId="52" xfId="0" applyFont="1" applyFill="1" applyBorder="1"/>
    <xf numFmtId="3" fontId="12" fillId="2" borderId="9" xfId="0" applyNumberFormat="1" applyFont="1" applyFill="1" applyBorder="1"/>
    <xf numFmtId="49" fontId="11" fillId="5" borderId="50" xfId="0" applyNumberFormat="1" applyFont="1" applyFill="1" applyBorder="1" applyAlignment="1">
      <alignment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vertical="center"/>
    </xf>
    <xf numFmtId="49" fontId="11" fillId="3" borderId="44" xfId="0" applyNumberFormat="1" applyFont="1" applyFill="1" applyBorder="1" applyAlignment="1">
      <alignment horizontal="center" vertical="center"/>
    </xf>
    <xf numFmtId="49" fontId="11" fillId="3" borderId="44" xfId="0" applyNumberFormat="1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vertical="center"/>
    </xf>
    <xf numFmtId="0" fontId="12" fillId="2" borderId="53" xfId="0" applyFont="1" applyFill="1" applyBorder="1" applyAlignment="1">
      <alignment horizontal="center" vertical="center"/>
    </xf>
    <xf numFmtId="49" fontId="13" fillId="3" borderId="12" xfId="0" applyNumberFormat="1" applyFont="1" applyFill="1" applyBorder="1" applyAlignment="1">
      <alignment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vertical="center"/>
    </xf>
    <xf numFmtId="0" fontId="12" fillId="2" borderId="21" xfId="0" applyFont="1" applyFill="1" applyBorder="1"/>
    <xf numFmtId="0" fontId="12" fillId="2" borderId="14" xfId="0" applyFont="1" applyFill="1" applyBorder="1"/>
    <xf numFmtId="3" fontId="12" fillId="2" borderId="14" xfId="0" applyNumberFormat="1" applyFont="1" applyFill="1" applyBorder="1"/>
    <xf numFmtId="49" fontId="11" fillId="5" borderId="44" xfId="0" applyNumberFormat="1" applyFont="1" applyFill="1" applyBorder="1" applyAlignment="1">
      <alignment vertical="center"/>
    </xf>
    <xf numFmtId="3" fontId="13" fillId="3" borderId="12" xfId="0" applyNumberFormat="1" applyFont="1" applyFill="1" applyBorder="1" applyAlignment="1">
      <alignment vertical="center"/>
    </xf>
    <xf numFmtId="49" fontId="16" fillId="2" borderId="44" xfId="0" applyNumberFormat="1" applyFont="1" applyFill="1" applyBorder="1" applyAlignment="1">
      <alignment horizontal="left" vertical="center" wrapText="1"/>
    </xf>
    <xf numFmtId="0" fontId="16" fillId="2" borderId="44" xfId="0" applyFont="1" applyFill="1" applyBorder="1" applyAlignment="1">
      <alignment horizontal="left" vertical="center" wrapText="1"/>
    </xf>
    <xf numFmtId="49" fontId="12" fillId="2" borderId="44" xfId="0" applyNumberFormat="1" applyFont="1" applyFill="1" applyBorder="1"/>
    <xf numFmtId="49" fontId="12" fillId="2" borderId="44" xfId="0" applyNumberFormat="1" applyFont="1" applyFill="1" applyBorder="1" applyAlignment="1">
      <alignment horizontal="center"/>
    </xf>
    <xf numFmtId="49" fontId="16" fillId="2" borderId="44" xfId="0" applyNumberFormat="1" applyFont="1" applyFill="1" applyBorder="1"/>
    <xf numFmtId="0" fontId="12" fillId="2" borderId="44" xfId="0" applyFont="1" applyFill="1" applyBorder="1" applyAlignment="1">
      <alignment horizontal="center"/>
    </xf>
    <xf numFmtId="49" fontId="13" fillId="3" borderId="44" xfId="0" applyNumberFormat="1" applyFont="1" applyFill="1" applyBorder="1" applyAlignment="1">
      <alignment vertical="center"/>
    </xf>
    <xf numFmtId="0" fontId="13" fillId="3" borderId="44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12" fillId="2" borderId="49" xfId="0" applyFont="1" applyFill="1" applyBorder="1"/>
    <xf numFmtId="0" fontId="12" fillId="2" borderId="49" xfId="0" applyFont="1" applyFill="1" applyBorder="1" applyAlignment="1">
      <alignment horizontal="center"/>
    </xf>
    <xf numFmtId="3" fontId="12" fillId="2" borderId="49" xfId="0" applyNumberFormat="1" applyFont="1" applyFill="1" applyBorder="1"/>
    <xf numFmtId="49" fontId="11" fillId="5" borderId="12" xfId="0" applyNumberFormat="1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/>
    </xf>
    <xf numFmtId="49" fontId="13" fillId="3" borderId="15" xfId="0" applyNumberFormat="1" applyFont="1" applyFill="1" applyBorder="1" applyAlignment="1">
      <alignment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vertical="center"/>
    </xf>
    <xf numFmtId="3" fontId="13" fillId="3" borderId="15" xfId="0" applyNumberFormat="1" applyFont="1" applyFill="1" applyBorder="1" applyAlignment="1">
      <alignment vertical="center"/>
    </xf>
    <xf numFmtId="3" fontId="12" fillId="2" borderId="21" xfId="0" applyNumberFormat="1" applyFont="1" applyFill="1" applyBorder="1"/>
    <xf numFmtId="0" fontId="12" fillId="2" borderId="44" xfId="0" applyNumberFormat="1" applyFont="1" applyFill="1" applyBorder="1" applyAlignment="1">
      <alignment horizontal="right"/>
    </xf>
    <xf numFmtId="3" fontId="12" fillId="2" borderId="44" xfId="0" applyNumberFormat="1" applyFont="1" applyFill="1" applyBorder="1" applyAlignment="1">
      <alignment horizontal="right"/>
    </xf>
    <xf numFmtId="0" fontId="12" fillId="2" borderId="44" xfId="0" applyFont="1" applyFill="1" applyBorder="1" applyAlignment="1">
      <alignment horizontal="right"/>
    </xf>
    <xf numFmtId="0" fontId="13" fillId="3" borderId="44" xfId="0" applyFont="1" applyFill="1" applyBorder="1" applyAlignment="1">
      <alignment horizontal="right" vertical="center"/>
    </xf>
    <xf numFmtId="3" fontId="13" fillId="3" borderId="44" xfId="0" applyNumberFormat="1" applyFont="1" applyFill="1" applyBorder="1" applyAlignment="1">
      <alignment horizontal="right" vertical="center"/>
    </xf>
    <xf numFmtId="0" fontId="0" fillId="0" borderId="7" xfId="0" applyFill="1" applyBorder="1"/>
    <xf numFmtId="49" fontId="12" fillId="0" borderId="5" xfId="0" applyNumberFormat="1" applyFont="1" applyFill="1" applyBorder="1" applyAlignment="1">
      <alignment wrapText="1"/>
    </xf>
    <xf numFmtId="49" fontId="12" fillId="0" borderId="5" xfId="0" applyNumberFormat="1" applyFont="1" applyFill="1" applyBorder="1" applyAlignment="1">
      <alignment horizontal="center" wrapText="1"/>
    </xf>
    <xf numFmtId="0" fontId="12" fillId="0" borderId="5" xfId="0" applyNumberFormat="1" applyFont="1" applyFill="1" applyBorder="1" applyAlignment="1">
      <alignment wrapText="1"/>
    </xf>
    <xf numFmtId="3" fontId="12" fillId="0" borderId="5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0" fillId="0" borderId="0" xfId="0" applyFill="1"/>
    <xf numFmtId="0" fontId="17" fillId="0" borderId="0" xfId="0" applyNumberFormat="1" applyFont="1" applyFill="1"/>
    <xf numFmtId="0" fontId="12" fillId="2" borderId="9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6" fillId="2" borderId="44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/>
    </xf>
    <xf numFmtId="0" fontId="11" fillId="5" borderId="18" xfId="0" applyFont="1" applyFill="1" applyBorder="1" applyAlignment="1">
      <alignment vertical="center"/>
    </xf>
    <xf numFmtId="0" fontId="11" fillId="5" borderId="18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vertical="center"/>
    </xf>
    <xf numFmtId="0" fontId="11" fillId="3" borderId="18" xfId="0" applyFont="1" applyFill="1" applyBorder="1" applyAlignment="1">
      <alignment horizontal="center" vertical="center"/>
    </xf>
    <xf numFmtId="49" fontId="11" fillId="5" borderId="56" xfId="0" applyNumberFormat="1" applyFont="1" applyFill="1" applyBorder="1" applyAlignment="1">
      <alignment vertical="center"/>
    </xf>
    <xf numFmtId="0" fontId="11" fillId="5" borderId="57" xfId="0" applyFont="1" applyFill="1" applyBorder="1" applyAlignment="1">
      <alignment vertical="center"/>
    </xf>
    <xf numFmtId="0" fontId="11" fillId="5" borderId="57" xfId="0" applyFont="1" applyFill="1" applyBorder="1" applyAlignment="1">
      <alignment horizontal="center" vertical="center"/>
    </xf>
    <xf numFmtId="164" fontId="11" fillId="5" borderId="58" xfId="0" applyNumberFormat="1" applyFont="1" applyFill="1" applyBorder="1" applyAlignment="1">
      <alignment vertical="center"/>
    </xf>
    <xf numFmtId="49" fontId="11" fillId="3" borderId="59" xfId="0" applyNumberFormat="1" applyFont="1" applyFill="1" applyBorder="1" applyAlignment="1">
      <alignment vertical="center"/>
    </xf>
    <xf numFmtId="164" fontId="11" fillId="3" borderId="60" xfId="0" applyNumberFormat="1" applyFont="1" applyFill="1" applyBorder="1" applyAlignment="1">
      <alignment vertical="center"/>
    </xf>
    <xf numFmtId="49" fontId="11" fillId="5" borderId="59" xfId="0" applyNumberFormat="1" applyFont="1" applyFill="1" applyBorder="1" applyAlignment="1">
      <alignment vertical="center"/>
    </xf>
    <xf numFmtId="164" fontId="11" fillId="5" borderId="60" xfId="0" applyNumberFormat="1" applyFont="1" applyFill="1" applyBorder="1" applyAlignment="1">
      <alignment vertical="center"/>
    </xf>
    <xf numFmtId="49" fontId="11" fillId="5" borderId="61" xfId="0" applyNumberFormat="1" applyFont="1" applyFill="1" applyBorder="1" applyAlignment="1">
      <alignment vertical="center"/>
    </xf>
    <xf numFmtId="0" fontId="11" fillId="5" borderId="62" xfId="0" applyFont="1" applyFill="1" applyBorder="1" applyAlignment="1">
      <alignment vertical="center"/>
    </xf>
    <xf numFmtId="0" fontId="11" fillId="5" borderId="62" xfId="0" applyFont="1" applyFill="1" applyBorder="1" applyAlignment="1">
      <alignment horizontal="center" vertical="center"/>
    </xf>
    <xf numFmtId="164" fontId="11" fillId="5" borderId="63" xfId="0" applyNumberFormat="1" applyFont="1" applyFill="1" applyBorder="1" applyAlignment="1">
      <alignment vertical="center"/>
    </xf>
    <xf numFmtId="0" fontId="11" fillId="8" borderId="17" xfId="0" applyFont="1" applyFill="1" applyBorder="1" applyAlignment="1">
      <alignment vertical="center"/>
    </xf>
    <xf numFmtId="49" fontId="18" fillId="8" borderId="18" xfId="0" applyNumberFormat="1" applyFont="1" applyFill="1" applyBorder="1" applyAlignment="1">
      <alignment vertical="center"/>
    </xf>
    <xf numFmtId="0" fontId="11" fillId="8" borderId="18" xfId="0" applyFont="1" applyFill="1" applyBorder="1" applyAlignment="1">
      <alignment vertical="center"/>
    </xf>
    <xf numFmtId="0" fontId="11" fillId="8" borderId="40" xfId="0" applyFont="1" applyFill="1" applyBorder="1" applyAlignment="1">
      <alignment vertical="center"/>
    </xf>
    <xf numFmtId="49" fontId="16" fillId="7" borderId="41" xfId="0" applyNumberFormat="1" applyFont="1" applyFill="1" applyBorder="1" applyAlignment="1">
      <alignment vertical="center"/>
    </xf>
    <xf numFmtId="3" fontId="16" fillId="7" borderId="42" xfId="0" applyNumberFormat="1" applyFont="1" applyFill="1" applyBorder="1" applyAlignment="1">
      <alignment vertical="center"/>
    </xf>
    <xf numFmtId="3" fontId="16" fillId="7" borderId="43" xfId="0" applyNumberFormat="1" applyFont="1" applyFill="1" applyBorder="1" applyAlignment="1">
      <alignment vertical="center"/>
    </xf>
    <xf numFmtId="49" fontId="16" fillId="7" borderId="26" xfId="0" applyNumberFormat="1" applyFont="1" applyFill="1" applyBorder="1" applyAlignment="1">
      <alignment vertical="center"/>
    </xf>
    <xf numFmtId="165" fontId="16" fillId="7" borderId="27" xfId="0" applyNumberFormat="1" applyFont="1" applyFill="1" applyBorder="1" applyAlignment="1">
      <alignment vertical="center"/>
    </xf>
    <xf numFmtId="165" fontId="16" fillId="7" borderId="28" xfId="0" applyNumberFormat="1" applyFont="1" applyFill="1" applyBorder="1" applyAlignment="1">
      <alignment vertical="center"/>
    </xf>
    <xf numFmtId="49" fontId="12" fillId="0" borderId="5" xfId="0" applyNumberFormat="1" applyFont="1" applyFill="1" applyBorder="1" applyAlignment="1">
      <alignment horizontal="right" wrapText="1"/>
    </xf>
    <xf numFmtId="49" fontId="12" fillId="2" borderId="44" xfId="0" applyNumberFormat="1" applyFont="1" applyFill="1" applyBorder="1" applyAlignment="1">
      <alignment horizontal="right"/>
    </xf>
    <xf numFmtId="49" fontId="10" fillId="8" borderId="29" xfId="0" applyNumberFormat="1" applyFont="1" applyFill="1" applyBorder="1" applyAlignment="1">
      <alignment vertical="center"/>
    </xf>
    <xf numFmtId="0" fontId="5" fillId="8" borderId="30" xfId="0" applyFont="1" applyFill="1" applyBorder="1" applyAlignment="1">
      <alignment vertical="center"/>
    </xf>
    <xf numFmtId="49" fontId="12" fillId="2" borderId="5" xfId="0" applyNumberFormat="1" applyFont="1" applyFill="1" applyBorder="1" applyAlignment="1">
      <alignment wrapText="1"/>
    </xf>
    <xf numFmtId="0" fontId="12" fillId="2" borderId="5" xfId="0" applyFont="1" applyFill="1" applyBorder="1" applyAlignment="1">
      <alignment wrapText="1"/>
    </xf>
    <xf numFmtId="49" fontId="13" fillId="3" borderId="5" xfId="0" applyNumberFormat="1" applyFont="1" applyFill="1" applyBorder="1" applyAlignment="1">
      <alignment wrapText="1"/>
    </xf>
    <xf numFmtId="0" fontId="13" fillId="4" borderId="5" xfId="0" applyFont="1" applyFill="1" applyBorder="1" applyAlignment="1">
      <alignment wrapText="1"/>
    </xf>
    <xf numFmtId="49" fontId="12" fillId="2" borderId="5" xfId="0" applyNumberFormat="1" applyFont="1" applyFill="1" applyBorder="1" applyAlignment="1"/>
    <xf numFmtId="0" fontId="12" fillId="2" borderId="5" xfId="0" applyFont="1" applyFill="1" applyBorder="1" applyAlignment="1"/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12" fillId="2" borderId="54" xfId="0" applyNumberFormat="1" applyFont="1" applyFill="1" applyBorder="1" applyAlignment="1">
      <alignment horizontal="left"/>
    </xf>
    <xf numFmtId="49" fontId="12" fillId="2" borderId="55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103186</xdr:rowOff>
    </xdr:from>
    <xdr:to>
      <xdr:col>7</xdr:col>
      <xdr:colOff>0</xdr:colOff>
      <xdr:row>8</xdr:row>
      <xdr:rowOff>513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103186"/>
          <a:ext cx="6753224" cy="1421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Normal="100" workbookViewId="0">
      <selection activeCell="I7" sqref="I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.5703125" style="1" customWidth="1"/>
    <col min="3" max="3" width="19.42578125" style="1" customWidth="1"/>
    <col min="4" max="4" width="9.42578125" style="1" customWidth="1"/>
    <col min="5" max="5" width="23.285156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42"/>
      <c r="C8" s="42"/>
      <c r="D8" s="2"/>
      <c r="E8" s="3"/>
      <c r="F8" s="3"/>
      <c r="G8" s="3"/>
    </row>
    <row r="9" spans="1:7" ht="12" customHeight="1" x14ac:dyDescent="0.25">
      <c r="A9" s="17"/>
      <c r="B9" s="43" t="s">
        <v>0</v>
      </c>
      <c r="C9" s="44" t="s">
        <v>1</v>
      </c>
      <c r="D9" s="45"/>
      <c r="E9" s="165" t="s">
        <v>2</v>
      </c>
      <c r="F9" s="166"/>
      <c r="G9" s="46">
        <v>35000</v>
      </c>
    </row>
    <row r="10" spans="1:7" ht="38.25" customHeight="1" x14ac:dyDescent="0.25">
      <c r="A10" s="17"/>
      <c r="B10" s="47" t="s">
        <v>3</v>
      </c>
      <c r="C10" s="48" t="s">
        <v>4</v>
      </c>
      <c r="D10" s="45"/>
      <c r="E10" s="163" t="s">
        <v>5</v>
      </c>
      <c r="F10" s="164"/>
      <c r="G10" s="49" t="s">
        <v>6</v>
      </c>
    </row>
    <row r="11" spans="1:7" ht="18" customHeight="1" x14ac:dyDescent="0.25">
      <c r="A11" s="17"/>
      <c r="B11" s="47" t="s">
        <v>7</v>
      </c>
      <c r="C11" s="44" t="s">
        <v>8</v>
      </c>
      <c r="D11" s="45"/>
      <c r="E11" s="163" t="s">
        <v>9</v>
      </c>
      <c r="F11" s="164"/>
      <c r="G11" s="46">
        <v>100</v>
      </c>
    </row>
    <row r="12" spans="1:7" ht="11.25" customHeight="1" x14ac:dyDescent="0.25">
      <c r="A12" s="17"/>
      <c r="B12" s="47" t="s">
        <v>10</v>
      </c>
      <c r="C12" s="50" t="s">
        <v>11</v>
      </c>
      <c r="D12" s="45"/>
      <c r="E12" s="171" t="s">
        <v>12</v>
      </c>
      <c r="F12" s="172"/>
      <c r="G12" s="51">
        <f>(G9*G11)</f>
        <v>3500000</v>
      </c>
    </row>
    <row r="13" spans="1:7" ht="11.25" customHeight="1" x14ac:dyDescent="0.25">
      <c r="A13" s="17"/>
      <c r="B13" s="47" t="s">
        <v>13</v>
      </c>
      <c r="C13" s="44" t="s">
        <v>111</v>
      </c>
      <c r="D13" s="45"/>
      <c r="E13" s="163" t="s">
        <v>14</v>
      </c>
      <c r="F13" s="164"/>
      <c r="G13" s="49" t="s">
        <v>15</v>
      </c>
    </row>
    <row r="14" spans="1:7" ht="13.5" customHeight="1" x14ac:dyDescent="0.25">
      <c r="A14" s="17"/>
      <c r="B14" s="47" t="s">
        <v>16</v>
      </c>
      <c r="C14" s="44" t="s">
        <v>111</v>
      </c>
      <c r="D14" s="45"/>
      <c r="E14" s="163" t="s">
        <v>17</v>
      </c>
      <c r="F14" s="164"/>
      <c r="G14" s="49" t="s">
        <v>18</v>
      </c>
    </row>
    <row r="15" spans="1:7" ht="25.5" customHeight="1" x14ac:dyDescent="0.25">
      <c r="A15" s="17"/>
      <c r="B15" s="47" t="s">
        <v>19</v>
      </c>
      <c r="C15" s="52">
        <v>44727</v>
      </c>
      <c r="D15" s="45"/>
      <c r="E15" s="167" t="s">
        <v>20</v>
      </c>
      <c r="F15" s="168"/>
      <c r="G15" s="53" t="s">
        <v>21</v>
      </c>
    </row>
    <row r="16" spans="1:7" ht="12" customHeight="1" x14ac:dyDescent="0.25">
      <c r="A16" s="2"/>
      <c r="B16" s="54"/>
      <c r="C16" s="55"/>
      <c r="D16" s="56"/>
      <c r="E16" s="57"/>
      <c r="F16" s="57"/>
      <c r="G16" s="58"/>
    </row>
    <row r="17" spans="1:7" ht="12" customHeight="1" x14ac:dyDescent="0.25">
      <c r="A17" s="5"/>
      <c r="B17" s="169" t="s">
        <v>22</v>
      </c>
      <c r="C17" s="170"/>
      <c r="D17" s="170"/>
      <c r="E17" s="170"/>
      <c r="F17" s="170"/>
      <c r="G17" s="170"/>
    </row>
    <row r="18" spans="1:7" ht="12" customHeight="1" x14ac:dyDescent="0.25">
      <c r="A18" s="2"/>
      <c r="B18" s="59"/>
      <c r="C18" s="60"/>
      <c r="D18" s="60"/>
      <c r="E18" s="60"/>
      <c r="F18" s="61"/>
      <c r="G18" s="61"/>
    </row>
    <row r="19" spans="1:7" ht="12" customHeight="1" x14ac:dyDescent="0.25">
      <c r="A19" s="4"/>
      <c r="B19" s="62" t="s">
        <v>23</v>
      </c>
      <c r="C19" s="63"/>
      <c r="D19" s="64"/>
      <c r="E19" s="64"/>
      <c r="F19" s="64"/>
      <c r="G19" s="64"/>
    </row>
    <row r="20" spans="1:7" ht="24" customHeight="1" x14ac:dyDescent="0.25">
      <c r="A20" s="5"/>
      <c r="B20" s="65" t="s">
        <v>24</v>
      </c>
      <c r="C20" s="65" t="s">
        <v>25</v>
      </c>
      <c r="D20" s="65" t="s">
        <v>26</v>
      </c>
      <c r="E20" s="65" t="s">
        <v>27</v>
      </c>
      <c r="F20" s="65" t="s">
        <v>28</v>
      </c>
      <c r="G20" s="65" t="s">
        <v>29</v>
      </c>
    </row>
    <row r="21" spans="1:7" ht="12.75" customHeight="1" x14ac:dyDescent="0.25">
      <c r="A21" s="5"/>
      <c r="B21" s="66" t="s">
        <v>30</v>
      </c>
      <c r="C21" s="67" t="s">
        <v>31</v>
      </c>
      <c r="D21" s="68">
        <v>1</v>
      </c>
      <c r="E21" s="53" t="s">
        <v>32</v>
      </c>
      <c r="F21" s="69">
        <v>20000</v>
      </c>
      <c r="G21" s="69">
        <f>(D21*F21)</f>
        <v>20000</v>
      </c>
    </row>
    <row r="22" spans="1:7" ht="12.75" customHeight="1" x14ac:dyDescent="0.25">
      <c r="A22" s="5"/>
      <c r="B22" s="66" t="s">
        <v>33</v>
      </c>
      <c r="C22" s="67" t="s">
        <v>31</v>
      </c>
      <c r="D22" s="68">
        <v>2</v>
      </c>
      <c r="E22" s="53" t="s">
        <v>34</v>
      </c>
      <c r="F22" s="69">
        <v>20000</v>
      </c>
      <c r="G22" s="69">
        <f>(D22*F22)</f>
        <v>40000</v>
      </c>
    </row>
    <row r="23" spans="1:7" ht="12.75" customHeight="1" x14ac:dyDescent="0.25">
      <c r="A23" s="5"/>
      <c r="B23" s="66" t="s">
        <v>35</v>
      </c>
      <c r="C23" s="67" t="s">
        <v>31</v>
      </c>
      <c r="D23" s="68">
        <v>8</v>
      </c>
      <c r="E23" s="53" t="s">
        <v>36</v>
      </c>
      <c r="F23" s="69">
        <v>20000</v>
      </c>
      <c r="G23" s="69">
        <f>(D23*F23)</f>
        <v>160000</v>
      </c>
    </row>
    <row r="24" spans="1:7" ht="12.75" customHeight="1" x14ac:dyDescent="0.25">
      <c r="A24" s="5"/>
      <c r="B24" s="66" t="s">
        <v>37</v>
      </c>
      <c r="C24" s="67" t="s">
        <v>31</v>
      </c>
      <c r="D24" s="68">
        <v>10</v>
      </c>
      <c r="E24" s="53" t="s">
        <v>36</v>
      </c>
      <c r="F24" s="69">
        <v>20000</v>
      </c>
      <c r="G24" s="69">
        <f>(D24*F24)</f>
        <v>200000</v>
      </c>
    </row>
    <row r="25" spans="1:7" ht="12.75" customHeight="1" x14ac:dyDescent="0.25">
      <c r="A25" s="5"/>
      <c r="B25" s="70" t="s">
        <v>38</v>
      </c>
      <c r="C25" s="71"/>
      <c r="D25" s="71"/>
      <c r="E25" s="71"/>
      <c r="F25" s="72"/>
      <c r="G25" s="73">
        <f>SUM(G21:G24)</f>
        <v>420000</v>
      </c>
    </row>
    <row r="26" spans="1:7" ht="12" customHeight="1" x14ac:dyDescent="0.25">
      <c r="A26" s="2"/>
      <c r="B26" s="74"/>
      <c r="C26" s="61"/>
      <c r="D26" s="61"/>
      <c r="E26" s="129"/>
      <c r="F26" s="75"/>
      <c r="G26" s="75"/>
    </row>
    <row r="27" spans="1:7" ht="12" customHeight="1" x14ac:dyDescent="0.25">
      <c r="A27" s="17"/>
      <c r="B27" s="76" t="s">
        <v>39</v>
      </c>
      <c r="C27" s="77"/>
      <c r="D27" s="78"/>
      <c r="E27" s="78"/>
      <c r="F27" s="79"/>
      <c r="G27" s="79"/>
    </row>
    <row r="28" spans="1:7" ht="24" customHeight="1" x14ac:dyDescent="0.25">
      <c r="A28" s="17"/>
      <c r="B28" s="80" t="s">
        <v>24</v>
      </c>
      <c r="C28" s="81" t="s">
        <v>25</v>
      </c>
      <c r="D28" s="81" t="s">
        <v>26</v>
      </c>
      <c r="E28" s="80" t="s">
        <v>27</v>
      </c>
      <c r="F28" s="81" t="s">
        <v>28</v>
      </c>
      <c r="G28" s="80" t="s">
        <v>29</v>
      </c>
    </row>
    <row r="29" spans="1:7" ht="12" customHeight="1" x14ac:dyDescent="0.25">
      <c r="A29" s="4"/>
      <c r="B29" s="82"/>
      <c r="C29" s="83"/>
      <c r="D29" s="83"/>
      <c r="E29" s="83"/>
      <c r="F29" s="82"/>
      <c r="G29" s="82"/>
    </row>
    <row r="30" spans="1:7" ht="12" customHeight="1" x14ac:dyDescent="0.25">
      <c r="A30" s="4"/>
      <c r="B30" s="84" t="s">
        <v>40</v>
      </c>
      <c r="C30" s="85"/>
      <c r="D30" s="85"/>
      <c r="E30" s="85"/>
      <c r="F30" s="86"/>
      <c r="G30" s="86"/>
    </row>
    <row r="31" spans="1:7" ht="12" customHeight="1" x14ac:dyDescent="0.25">
      <c r="A31" s="2"/>
      <c r="B31" s="87"/>
      <c r="C31" s="88"/>
      <c r="D31" s="88"/>
      <c r="E31" s="130"/>
      <c r="F31" s="89"/>
      <c r="G31" s="89"/>
    </row>
    <row r="32" spans="1:7" ht="12" customHeight="1" x14ac:dyDescent="0.25">
      <c r="A32" s="17"/>
      <c r="B32" s="90" t="s">
        <v>41</v>
      </c>
      <c r="C32" s="77"/>
      <c r="D32" s="78"/>
      <c r="E32" s="78"/>
      <c r="F32" s="79"/>
      <c r="G32" s="79"/>
    </row>
    <row r="33" spans="1:255" ht="24" customHeight="1" x14ac:dyDescent="0.25">
      <c r="A33" s="17"/>
      <c r="B33" s="80" t="s">
        <v>24</v>
      </c>
      <c r="C33" s="80" t="s">
        <v>25</v>
      </c>
      <c r="D33" s="80" t="s">
        <v>26</v>
      </c>
      <c r="E33" s="80" t="s">
        <v>27</v>
      </c>
      <c r="F33" s="81" t="s">
        <v>28</v>
      </c>
      <c r="G33" s="80" t="s">
        <v>29</v>
      </c>
    </row>
    <row r="34" spans="1:255" s="127" customFormat="1" ht="12.75" customHeight="1" x14ac:dyDescent="0.25">
      <c r="A34" s="121"/>
      <c r="B34" s="122" t="s">
        <v>42</v>
      </c>
      <c r="C34" s="123" t="s">
        <v>43</v>
      </c>
      <c r="D34" s="124">
        <v>0.1</v>
      </c>
      <c r="E34" s="159" t="s">
        <v>44</v>
      </c>
      <c r="F34" s="125">
        <v>160000</v>
      </c>
      <c r="G34" s="125">
        <f t="shared" ref="G34:G41" si="0">(D34*F34)</f>
        <v>16000</v>
      </c>
      <c r="H34" s="126"/>
      <c r="I34" s="126"/>
      <c r="J34" s="126"/>
      <c r="K34" s="128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126"/>
      <c r="CN34" s="126"/>
      <c r="CO34" s="126"/>
      <c r="CP34" s="126"/>
      <c r="CQ34" s="126"/>
      <c r="CR34" s="126"/>
      <c r="CS34" s="126"/>
      <c r="CT34" s="126"/>
      <c r="CU34" s="126"/>
      <c r="CV34" s="126"/>
      <c r="CW34" s="126"/>
      <c r="CX34" s="126"/>
      <c r="CY34" s="126"/>
      <c r="CZ34" s="126"/>
      <c r="DA34" s="126"/>
      <c r="DB34" s="126"/>
      <c r="DC34" s="126"/>
      <c r="DD34" s="126"/>
      <c r="DE34" s="126"/>
      <c r="DF34" s="126"/>
      <c r="DG34" s="126"/>
      <c r="DH34" s="126"/>
      <c r="DI34" s="126"/>
      <c r="DJ34" s="126"/>
      <c r="DK34" s="126"/>
      <c r="DL34" s="126"/>
      <c r="DM34" s="126"/>
      <c r="DN34" s="126"/>
      <c r="DO34" s="126"/>
      <c r="DP34" s="126"/>
      <c r="DQ34" s="126"/>
      <c r="DR34" s="126"/>
      <c r="DS34" s="126"/>
      <c r="DT34" s="126"/>
      <c r="DU34" s="126"/>
      <c r="DV34" s="126"/>
      <c r="DW34" s="126"/>
      <c r="DX34" s="126"/>
      <c r="DY34" s="126"/>
      <c r="DZ34" s="126"/>
      <c r="EA34" s="126"/>
      <c r="EB34" s="126"/>
      <c r="EC34" s="126"/>
      <c r="ED34" s="126"/>
      <c r="EE34" s="126"/>
      <c r="EF34" s="126"/>
      <c r="EG34" s="126"/>
      <c r="EH34" s="126"/>
      <c r="EI34" s="126"/>
      <c r="EJ34" s="126"/>
      <c r="EK34" s="126"/>
      <c r="EL34" s="126"/>
      <c r="EM34" s="126"/>
      <c r="EN34" s="126"/>
      <c r="EO34" s="126"/>
      <c r="EP34" s="126"/>
      <c r="EQ34" s="126"/>
      <c r="ER34" s="126"/>
      <c r="ES34" s="126"/>
      <c r="ET34" s="126"/>
      <c r="EU34" s="126"/>
      <c r="EV34" s="126"/>
      <c r="EW34" s="126"/>
      <c r="EX34" s="126"/>
      <c r="EY34" s="126"/>
      <c r="EZ34" s="126"/>
      <c r="FA34" s="126"/>
      <c r="FB34" s="126"/>
      <c r="FC34" s="126"/>
      <c r="FD34" s="126"/>
      <c r="FE34" s="126"/>
      <c r="FF34" s="126"/>
      <c r="FG34" s="126"/>
      <c r="FH34" s="126"/>
      <c r="FI34" s="126"/>
      <c r="FJ34" s="126"/>
      <c r="FK34" s="126"/>
      <c r="FL34" s="126"/>
      <c r="FM34" s="126"/>
      <c r="FN34" s="126"/>
      <c r="FO34" s="126"/>
      <c r="FP34" s="126"/>
      <c r="FQ34" s="126"/>
      <c r="FR34" s="126"/>
      <c r="FS34" s="126"/>
      <c r="FT34" s="126"/>
      <c r="FU34" s="126"/>
      <c r="FV34" s="126"/>
      <c r="FW34" s="126"/>
      <c r="FX34" s="126"/>
      <c r="FY34" s="126"/>
      <c r="FZ34" s="126"/>
      <c r="GA34" s="126"/>
      <c r="GB34" s="126"/>
      <c r="GC34" s="126"/>
      <c r="GD34" s="126"/>
      <c r="GE34" s="126"/>
      <c r="GF34" s="126"/>
      <c r="GG34" s="126"/>
      <c r="GH34" s="126"/>
      <c r="GI34" s="126"/>
      <c r="GJ34" s="126"/>
      <c r="GK34" s="126"/>
      <c r="GL34" s="126"/>
      <c r="GM34" s="126"/>
      <c r="GN34" s="126"/>
      <c r="GO34" s="126"/>
      <c r="GP34" s="126"/>
      <c r="GQ34" s="126"/>
      <c r="GR34" s="126"/>
      <c r="GS34" s="126"/>
      <c r="GT34" s="126"/>
      <c r="GU34" s="126"/>
      <c r="GV34" s="126"/>
      <c r="GW34" s="126"/>
      <c r="GX34" s="126"/>
      <c r="GY34" s="126"/>
      <c r="GZ34" s="126"/>
      <c r="HA34" s="126"/>
      <c r="HB34" s="126"/>
      <c r="HC34" s="126"/>
      <c r="HD34" s="126"/>
      <c r="HE34" s="126"/>
      <c r="HF34" s="126"/>
      <c r="HG34" s="126"/>
      <c r="HH34" s="126"/>
      <c r="HI34" s="126"/>
      <c r="HJ34" s="126"/>
      <c r="HK34" s="126"/>
      <c r="HL34" s="126"/>
      <c r="HM34" s="126"/>
      <c r="HN34" s="126"/>
      <c r="HO34" s="126"/>
      <c r="HP34" s="126"/>
      <c r="HQ34" s="126"/>
      <c r="HR34" s="126"/>
      <c r="HS34" s="126"/>
      <c r="HT34" s="126"/>
      <c r="HU34" s="126"/>
      <c r="HV34" s="126"/>
      <c r="HW34" s="126"/>
      <c r="HX34" s="126"/>
      <c r="HY34" s="126"/>
      <c r="HZ34" s="126"/>
      <c r="IA34" s="126"/>
      <c r="IB34" s="126"/>
      <c r="IC34" s="126"/>
      <c r="ID34" s="126"/>
      <c r="IE34" s="126"/>
      <c r="IF34" s="126"/>
      <c r="IG34" s="126"/>
      <c r="IH34" s="126"/>
      <c r="II34" s="126"/>
      <c r="IJ34" s="126"/>
      <c r="IK34" s="126"/>
      <c r="IL34" s="126"/>
      <c r="IM34" s="126"/>
      <c r="IN34" s="126"/>
      <c r="IO34" s="126"/>
      <c r="IP34" s="126"/>
      <c r="IQ34" s="126"/>
      <c r="IR34" s="126"/>
      <c r="IS34" s="126"/>
      <c r="IT34" s="126"/>
      <c r="IU34" s="126"/>
    </row>
    <row r="35" spans="1:255" s="127" customFormat="1" ht="12.75" customHeight="1" x14ac:dyDescent="0.25">
      <c r="A35" s="121"/>
      <c r="B35" s="122" t="s">
        <v>45</v>
      </c>
      <c r="C35" s="123" t="s">
        <v>43</v>
      </c>
      <c r="D35" s="124">
        <v>0.2</v>
      </c>
      <c r="E35" s="159" t="s">
        <v>46</v>
      </c>
      <c r="F35" s="125">
        <v>160000</v>
      </c>
      <c r="G35" s="125">
        <f t="shared" si="0"/>
        <v>32000</v>
      </c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6"/>
      <c r="CG35" s="126"/>
      <c r="CH35" s="126"/>
      <c r="CI35" s="126"/>
      <c r="CJ35" s="126"/>
      <c r="CK35" s="126"/>
      <c r="CL35" s="126"/>
      <c r="CM35" s="126"/>
      <c r="CN35" s="126"/>
      <c r="CO35" s="126"/>
      <c r="CP35" s="126"/>
      <c r="CQ35" s="126"/>
      <c r="CR35" s="126"/>
      <c r="CS35" s="126"/>
      <c r="CT35" s="126"/>
      <c r="CU35" s="126"/>
      <c r="CV35" s="126"/>
      <c r="CW35" s="126"/>
      <c r="CX35" s="126"/>
      <c r="CY35" s="126"/>
      <c r="CZ35" s="126"/>
      <c r="DA35" s="126"/>
      <c r="DB35" s="126"/>
      <c r="DC35" s="126"/>
      <c r="DD35" s="126"/>
      <c r="DE35" s="126"/>
      <c r="DF35" s="126"/>
      <c r="DG35" s="126"/>
      <c r="DH35" s="126"/>
      <c r="DI35" s="126"/>
      <c r="DJ35" s="126"/>
      <c r="DK35" s="126"/>
      <c r="DL35" s="126"/>
      <c r="DM35" s="126"/>
      <c r="DN35" s="126"/>
      <c r="DO35" s="126"/>
      <c r="DP35" s="126"/>
      <c r="DQ35" s="126"/>
      <c r="DR35" s="126"/>
      <c r="DS35" s="126"/>
      <c r="DT35" s="126"/>
      <c r="DU35" s="126"/>
      <c r="DV35" s="126"/>
      <c r="DW35" s="126"/>
      <c r="DX35" s="126"/>
      <c r="DY35" s="126"/>
      <c r="DZ35" s="126"/>
      <c r="EA35" s="126"/>
      <c r="EB35" s="126"/>
      <c r="EC35" s="126"/>
      <c r="ED35" s="126"/>
      <c r="EE35" s="126"/>
      <c r="EF35" s="126"/>
      <c r="EG35" s="126"/>
      <c r="EH35" s="126"/>
      <c r="EI35" s="126"/>
      <c r="EJ35" s="126"/>
      <c r="EK35" s="126"/>
      <c r="EL35" s="126"/>
      <c r="EM35" s="126"/>
      <c r="EN35" s="126"/>
      <c r="EO35" s="126"/>
      <c r="EP35" s="126"/>
      <c r="EQ35" s="126"/>
      <c r="ER35" s="126"/>
      <c r="ES35" s="126"/>
      <c r="ET35" s="126"/>
      <c r="EU35" s="126"/>
      <c r="EV35" s="126"/>
      <c r="EW35" s="126"/>
      <c r="EX35" s="126"/>
      <c r="EY35" s="126"/>
      <c r="EZ35" s="126"/>
      <c r="FA35" s="126"/>
      <c r="FB35" s="126"/>
      <c r="FC35" s="126"/>
      <c r="FD35" s="126"/>
      <c r="FE35" s="126"/>
      <c r="FF35" s="126"/>
      <c r="FG35" s="126"/>
      <c r="FH35" s="126"/>
      <c r="FI35" s="126"/>
      <c r="FJ35" s="126"/>
      <c r="FK35" s="126"/>
      <c r="FL35" s="126"/>
      <c r="FM35" s="126"/>
      <c r="FN35" s="126"/>
      <c r="FO35" s="126"/>
      <c r="FP35" s="126"/>
      <c r="FQ35" s="126"/>
      <c r="FR35" s="126"/>
      <c r="FS35" s="126"/>
      <c r="FT35" s="126"/>
      <c r="FU35" s="126"/>
      <c r="FV35" s="126"/>
      <c r="FW35" s="126"/>
      <c r="FX35" s="126"/>
      <c r="FY35" s="126"/>
      <c r="FZ35" s="126"/>
      <c r="GA35" s="126"/>
      <c r="GB35" s="126"/>
      <c r="GC35" s="126"/>
      <c r="GD35" s="126"/>
      <c r="GE35" s="126"/>
      <c r="GF35" s="126"/>
      <c r="GG35" s="126"/>
      <c r="GH35" s="126"/>
      <c r="GI35" s="126"/>
      <c r="GJ35" s="126"/>
      <c r="GK35" s="126"/>
      <c r="GL35" s="126"/>
      <c r="GM35" s="126"/>
      <c r="GN35" s="126"/>
      <c r="GO35" s="126"/>
      <c r="GP35" s="126"/>
      <c r="GQ35" s="126"/>
      <c r="GR35" s="126"/>
      <c r="GS35" s="126"/>
      <c r="GT35" s="126"/>
      <c r="GU35" s="126"/>
      <c r="GV35" s="126"/>
      <c r="GW35" s="126"/>
      <c r="GX35" s="126"/>
      <c r="GY35" s="126"/>
      <c r="GZ35" s="126"/>
      <c r="HA35" s="126"/>
      <c r="HB35" s="126"/>
      <c r="HC35" s="126"/>
      <c r="HD35" s="126"/>
      <c r="HE35" s="126"/>
      <c r="HF35" s="126"/>
      <c r="HG35" s="126"/>
      <c r="HH35" s="126"/>
      <c r="HI35" s="126"/>
      <c r="HJ35" s="126"/>
      <c r="HK35" s="126"/>
      <c r="HL35" s="126"/>
      <c r="HM35" s="126"/>
      <c r="HN35" s="126"/>
      <c r="HO35" s="126"/>
      <c r="HP35" s="126"/>
      <c r="HQ35" s="126"/>
      <c r="HR35" s="126"/>
      <c r="HS35" s="126"/>
      <c r="HT35" s="126"/>
      <c r="HU35" s="126"/>
      <c r="HV35" s="126"/>
      <c r="HW35" s="126"/>
      <c r="HX35" s="126"/>
      <c r="HY35" s="126"/>
      <c r="HZ35" s="126"/>
      <c r="IA35" s="126"/>
      <c r="IB35" s="126"/>
      <c r="IC35" s="126"/>
      <c r="ID35" s="126"/>
      <c r="IE35" s="126"/>
      <c r="IF35" s="126"/>
      <c r="IG35" s="126"/>
      <c r="IH35" s="126"/>
      <c r="II35" s="126"/>
      <c r="IJ35" s="126"/>
      <c r="IK35" s="126"/>
      <c r="IL35" s="126"/>
      <c r="IM35" s="126"/>
      <c r="IN35" s="126"/>
      <c r="IO35" s="126"/>
      <c r="IP35" s="126"/>
      <c r="IQ35" s="126"/>
      <c r="IR35" s="126"/>
      <c r="IS35" s="126"/>
      <c r="IT35" s="126"/>
      <c r="IU35" s="126"/>
    </row>
    <row r="36" spans="1:255" ht="12.75" customHeight="1" x14ac:dyDescent="0.25">
      <c r="A36" s="5"/>
      <c r="B36" s="66" t="s">
        <v>47</v>
      </c>
      <c r="C36" s="67" t="s">
        <v>43</v>
      </c>
      <c r="D36" s="68">
        <v>0.1</v>
      </c>
      <c r="E36" s="53" t="s">
        <v>48</v>
      </c>
      <c r="F36" s="125">
        <v>160000</v>
      </c>
      <c r="G36" s="69">
        <f t="shared" si="0"/>
        <v>16000</v>
      </c>
    </row>
    <row r="37" spans="1:255" ht="12.75" customHeight="1" x14ac:dyDescent="0.25">
      <c r="A37" s="5"/>
      <c r="B37" s="66" t="s">
        <v>49</v>
      </c>
      <c r="C37" s="67" t="s">
        <v>43</v>
      </c>
      <c r="D37" s="68">
        <v>0.4</v>
      </c>
      <c r="E37" s="53" t="s">
        <v>44</v>
      </c>
      <c r="F37" s="125">
        <v>160000</v>
      </c>
      <c r="G37" s="69">
        <f t="shared" si="0"/>
        <v>64000</v>
      </c>
    </row>
    <row r="38" spans="1:255" ht="12.75" customHeight="1" x14ac:dyDescent="0.25">
      <c r="A38" s="5"/>
      <c r="B38" s="66" t="s">
        <v>50</v>
      </c>
      <c r="C38" s="67" t="s">
        <v>43</v>
      </c>
      <c r="D38" s="68">
        <v>0.4</v>
      </c>
      <c r="E38" s="53" t="s">
        <v>51</v>
      </c>
      <c r="F38" s="125">
        <v>160000</v>
      </c>
      <c r="G38" s="69">
        <f t="shared" si="0"/>
        <v>64000</v>
      </c>
    </row>
    <row r="39" spans="1:255" ht="12.75" customHeight="1" x14ac:dyDescent="0.25">
      <c r="A39" s="5"/>
      <c r="B39" s="66" t="s">
        <v>52</v>
      </c>
      <c r="C39" s="67" t="s">
        <v>43</v>
      </c>
      <c r="D39" s="68">
        <v>0.2</v>
      </c>
      <c r="E39" s="53" t="s">
        <v>53</v>
      </c>
      <c r="F39" s="125">
        <v>160000</v>
      </c>
      <c r="G39" s="69">
        <f t="shared" si="0"/>
        <v>32000</v>
      </c>
    </row>
    <row r="40" spans="1:255" ht="12.75" customHeight="1" x14ac:dyDescent="0.25">
      <c r="A40" s="5"/>
      <c r="B40" s="66" t="s">
        <v>54</v>
      </c>
      <c r="C40" s="67" t="s">
        <v>43</v>
      </c>
      <c r="D40" s="68">
        <v>0.2</v>
      </c>
      <c r="E40" s="53" t="s">
        <v>51</v>
      </c>
      <c r="F40" s="125">
        <v>160000</v>
      </c>
      <c r="G40" s="69">
        <f t="shared" si="0"/>
        <v>32000</v>
      </c>
    </row>
    <row r="41" spans="1:255" ht="12.75" customHeight="1" x14ac:dyDescent="0.25">
      <c r="A41" s="5"/>
      <c r="B41" s="66" t="s">
        <v>55</v>
      </c>
      <c r="C41" s="67" t="s">
        <v>43</v>
      </c>
      <c r="D41" s="68">
        <v>0.5</v>
      </c>
      <c r="E41" s="53" t="s">
        <v>56</v>
      </c>
      <c r="F41" s="125">
        <v>160000</v>
      </c>
      <c r="G41" s="69">
        <f t="shared" si="0"/>
        <v>80000</v>
      </c>
    </row>
    <row r="42" spans="1:255" ht="12.75" customHeight="1" x14ac:dyDescent="0.25">
      <c r="A42" s="4"/>
      <c r="B42" s="84" t="s">
        <v>57</v>
      </c>
      <c r="C42" s="85"/>
      <c r="D42" s="85"/>
      <c r="E42" s="85"/>
      <c r="F42" s="86"/>
      <c r="G42" s="91">
        <f>SUM(G34:G41)</f>
        <v>336000</v>
      </c>
    </row>
    <row r="43" spans="1:255" ht="12" customHeight="1" x14ac:dyDescent="0.25">
      <c r="A43" s="2"/>
      <c r="B43" s="87"/>
      <c r="C43" s="88"/>
      <c r="D43" s="88"/>
      <c r="E43" s="130"/>
      <c r="F43" s="89"/>
      <c r="G43" s="89"/>
    </row>
    <row r="44" spans="1:255" ht="12" customHeight="1" x14ac:dyDescent="0.25">
      <c r="A44" s="17"/>
      <c r="B44" s="76" t="s">
        <v>58</v>
      </c>
      <c r="C44" s="77"/>
      <c r="D44" s="78"/>
      <c r="E44" s="78"/>
      <c r="F44" s="79"/>
      <c r="G44" s="79"/>
    </row>
    <row r="45" spans="1:255" ht="24" customHeight="1" x14ac:dyDescent="0.25">
      <c r="A45" s="17"/>
      <c r="B45" s="81" t="s">
        <v>59</v>
      </c>
      <c r="C45" s="81" t="s">
        <v>60</v>
      </c>
      <c r="D45" s="81" t="s">
        <v>61</v>
      </c>
      <c r="E45" s="81" t="s">
        <v>27</v>
      </c>
      <c r="F45" s="81" t="s">
        <v>28</v>
      </c>
      <c r="G45" s="81" t="s">
        <v>29</v>
      </c>
      <c r="K45" s="41"/>
    </row>
    <row r="46" spans="1:255" ht="12.75" customHeight="1" x14ac:dyDescent="0.25">
      <c r="A46" s="17"/>
      <c r="B46" s="92" t="s">
        <v>62</v>
      </c>
      <c r="C46" s="93"/>
      <c r="D46" s="93"/>
      <c r="E46" s="131"/>
      <c r="F46" s="93"/>
      <c r="G46" s="93"/>
      <c r="K46" s="41"/>
    </row>
    <row r="47" spans="1:255" ht="12.75" customHeight="1" x14ac:dyDescent="0.25">
      <c r="A47" s="17"/>
      <c r="B47" s="94" t="s">
        <v>63</v>
      </c>
      <c r="C47" s="95" t="s">
        <v>64</v>
      </c>
      <c r="D47" s="116">
        <v>8</v>
      </c>
      <c r="E47" s="160" t="s">
        <v>51</v>
      </c>
      <c r="F47" s="117">
        <v>65000</v>
      </c>
      <c r="G47" s="117">
        <f>(D47*F47)</f>
        <v>520000</v>
      </c>
    </row>
    <row r="48" spans="1:255" ht="12.75" customHeight="1" x14ac:dyDescent="0.25">
      <c r="A48" s="17"/>
      <c r="B48" s="96" t="s">
        <v>65</v>
      </c>
      <c r="C48" s="97"/>
      <c r="D48" s="118"/>
      <c r="E48" s="118"/>
      <c r="F48" s="117"/>
      <c r="G48" s="117"/>
    </row>
    <row r="49" spans="1:7" ht="12.75" customHeight="1" x14ac:dyDescent="0.25">
      <c r="A49" s="17"/>
      <c r="B49" s="94" t="s">
        <v>66</v>
      </c>
      <c r="C49" s="95" t="s">
        <v>67</v>
      </c>
      <c r="D49" s="116">
        <v>250</v>
      </c>
      <c r="E49" s="160" t="s">
        <v>68</v>
      </c>
      <c r="F49" s="117">
        <v>1374</v>
      </c>
      <c r="G49" s="117">
        <f>(D49*F49)</f>
        <v>343500</v>
      </c>
    </row>
    <row r="50" spans="1:7" ht="12.75" customHeight="1" x14ac:dyDescent="0.25">
      <c r="A50" s="17"/>
      <c r="B50" s="94" t="s">
        <v>69</v>
      </c>
      <c r="C50" s="95" t="s">
        <v>70</v>
      </c>
      <c r="D50" s="116">
        <v>400</v>
      </c>
      <c r="E50" s="160" t="s">
        <v>51</v>
      </c>
      <c r="F50" s="117">
        <v>1130</v>
      </c>
      <c r="G50" s="117">
        <f>(D50*F50)</f>
        <v>452000</v>
      </c>
    </row>
    <row r="51" spans="1:7" ht="12.75" customHeight="1" x14ac:dyDescent="0.25">
      <c r="A51" s="17"/>
      <c r="B51" s="96" t="s">
        <v>71</v>
      </c>
      <c r="C51" s="97"/>
      <c r="D51" s="118"/>
      <c r="E51" s="118"/>
      <c r="F51" s="117"/>
      <c r="G51" s="117"/>
    </row>
    <row r="52" spans="1:7" ht="12.75" customHeight="1" x14ac:dyDescent="0.25">
      <c r="A52" s="17"/>
      <c r="B52" s="94" t="s">
        <v>72</v>
      </c>
      <c r="C52" s="97" t="s">
        <v>73</v>
      </c>
      <c r="D52" s="118">
        <v>4.5</v>
      </c>
      <c r="E52" s="118" t="s">
        <v>51</v>
      </c>
      <c r="F52" s="117">
        <v>5900</v>
      </c>
      <c r="G52" s="117">
        <f>(D52*F52)</f>
        <v>26550</v>
      </c>
    </row>
    <row r="53" spans="1:7" ht="12.75" customHeight="1" x14ac:dyDescent="0.25">
      <c r="A53" s="17"/>
      <c r="B53" s="94" t="s">
        <v>74</v>
      </c>
      <c r="C53" s="95" t="s">
        <v>73</v>
      </c>
      <c r="D53" s="116">
        <v>0.25</v>
      </c>
      <c r="E53" s="160" t="s">
        <v>68</v>
      </c>
      <c r="F53" s="117">
        <v>150000</v>
      </c>
      <c r="G53" s="117">
        <f>(D53*F53)</f>
        <v>37500</v>
      </c>
    </row>
    <row r="54" spans="1:7" ht="12.75" customHeight="1" x14ac:dyDescent="0.25">
      <c r="A54" s="17"/>
      <c r="B54" s="94" t="s">
        <v>75</v>
      </c>
      <c r="C54" s="95" t="s">
        <v>73</v>
      </c>
      <c r="D54" s="116">
        <v>1</v>
      </c>
      <c r="E54" s="160" t="s">
        <v>68</v>
      </c>
      <c r="F54" s="117">
        <v>19000</v>
      </c>
      <c r="G54" s="117">
        <f>(D54*F54)</f>
        <v>19000</v>
      </c>
    </row>
    <row r="55" spans="1:7" ht="12.75" customHeight="1" x14ac:dyDescent="0.25">
      <c r="A55" s="17"/>
      <c r="B55" s="96" t="s">
        <v>76</v>
      </c>
      <c r="C55" s="97"/>
      <c r="D55" s="118"/>
      <c r="E55" s="118"/>
      <c r="F55" s="117"/>
      <c r="G55" s="117"/>
    </row>
    <row r="56" spans="1:7" ht="12.75" customHeight="1" x14ac:dyDescent="0.25">
      <c r="A56" s="17"/>
      <c r="B56" s="94" t="s">
        <v>77</v>
      </c>
      <c r="C56" s="95" t="s">
        <v>73</v>
      </c>
      <c r="D56" s="116">
        <v>4</v>
      </c>
      <c r="E56" s="160" t="s">
        <v>78</v>
      </c>
      <c r="F56" s="117">
        <v>10000</v>
      </c>
      <c r="G56" s="117">
        <f>(D56*F56)</f>
        <v>40000</v>
      </c>
    </row>
    <row r="57" spans="1:7" ht="13.5" customHeight="1" x14ac:dyDescent="0.25">
      <c r="A57" s="17"/>
      <c r="B57" s="98" t="s">
        <v>79</v>
      </c>
      <c r="C57" s="99"/>
      <c r="D57" s="119"/>
      <c r="E57" s="99"/>
      <c r="F57" s="119"/>
      <c r="G57" s="120">
        <f>SUM(G46:G56)</f>
        <v>1438550</v>
      </c>
    </row>
    <row r="58" spans="1:7" ht="12" customHeight="1" x14ac:dyDescent="0.25">
      <c r="A58" s="2"/>
      <c r="B58" s="100"/>
      <c r="C58" s="101"/>
      <c r="D58" s="101"/>
      <c r="E58" s="102"/>
      <c r="F58" s="103"/>
      <c r="G58" s="103"/>
    </row>
    <row r="59" spans="1:7" ht="12" customHeight="1" x14ac:dyDescent="0.25">
      <c r="A59" s="4"/>
      <c r="B59" s="104" t="s">
        <v>80</v>
      </c>
      <c r="C59" s="105"/>
      <c r="D59" s="106"/>
      <c r="E59" s="106"/>
      <c r="F59" s="107"/>
      <c r="G59" s="107"/>
    </row>
    <row r="60" spans="1:7" ht="24" customHeight="1" x14ac:dyDescent="0.25">
      <c r="A60" s="4"/>
      <c r="B60" s="108" t="s">
        <v>81</v>
      </c>
      <c r="C60" s="109" t="s">
        <v>60</v>
      </c>
      <c r="D60" s="109" t="s">
        <v>61</v>
      </c>
      <c r="E60" s="108" t="s">
        <v>27</v>
      </c>
      <c r="F60" s="109" t="s">
        <v>28</v>
      </c>
      <c r="G60" s="108" t="s">
        <v>29</v>
      </c>
    </row>
    <row r="61" spans="1:7" ht="12.75" customHeight="1" x14ac:dyDescent="0.25">
      <c r="A61" s="5"/>
      <c r="B61" s="66" t="s">
        <v>82</v>
      </c>
      <c r="C61" s="110" t="s">
        <v>64</v>
      </c>
      <c r="D61" s="46">
        <v>10</v>
      </c>
      <c r="E61" s="53" t="s">
        <v>83</v>
      </c>
      <c r="F61" s="46">
        <v>15000</v>
      </c>
      <c r="G61" s="46">
        <f>(D61*F61)</f>
        <v>150000</v>
      </c>
    </row>
    <row r="62" spans="1:7" ht="13.5" customHeight="1" x14ac:dyDescent="0.25">
      <c r="A62" s="4"/>
      <c r="B62" s="111" t="s">
        <v>84</v>
      </c>
      <c r="C62" s="112"/>
      <c r="D62" s="112"/>
      <c r="E62" s="112"/>
      <c r="F62" s="113"/>
      <c r="G62" s="114">
        <f>SUM(G61)</f>
        <v>150000</v>
      </c>
    </row>
    <row r="63" spans="1:7" ht="12" customHeight="1" x14ac:dyDescent="0.25">
      <c r="A63" s="2"/>
      <c r="B63" s="87"/>
      <c r="C63" s="87"/>
      <c r="D63" s="87"/>
      <c r="E63" s="132"/>
      <c r="F63" s="115"/>
      <c r="G63" s="115"/>
    </row>
    <row r="64" spans="1:7" ht="12" customHeight="1" x14ac:dyDescent="0.25">
      <c r="A64" s="17"/>
      <c r="B64" s="137" t="s">
        <v>85</v>
      </c>
      <c r="C64" s="138"/>
      <c r="D64" s="138"/>
      <c r="E64" s="139"/>
      <c r="F64" s="138"/>
      <c r="G64" s="140">
        <f>G25+G42+G57+G62</f>
        <v>2344550</v>
      </c>
    </row>
    <row r="65" spans="1:7" ht="12" customHeight="1" x14ac:dyDescent="0.25">
      <c r="A65" s="17"/>
      <c r="B65" s="141" t="s">
        <v>86</v>
      </c>
      <c r="C65" s="135"/>
      <c r="D65" s="135"/>
      <c r="E65" s="136"/>
      <c r="F65" s="135"/>
      <c r="G65" s="142">
        <f>G64*0.05</f>
        <v>117227.5</v>
      </c>
    </row>
    <row r="66" spans="1:7" ht="12" customHeight="1" x14ac:dyDescent="0.25">
      <c r="A66" s="17"/>
      <c r="B66" s="143" t="s">
        <v>87</v>
      </c>
      <c r="C66" s="133"/>
      <c r="D66" s="133"/>
      <c r="E66" s="134"/>
      <c r="F66" s="133"/>
      <c r="G66" s="144">
        <f>G65+G64</f>
        <v>2461777.5</v>
      </c>
    </row>
    <row r="67" spans="1:7" ht="12" customHeight="1" x14ac:dyDescent="0.25">
      <c r="A67" s="17"/>
      <c r="B67" s="141" t="s">
        <v>88</v>
      </c>
      <c r="C67" s="135"/>
      <c r="D67" s="135"/>
      <c r="E67" s="136"/>
      <c r="F67" s="135"/>
      <c r="G67" s="142">
        <f>G12</f>
        <v>3500000</v>
      </c>
    </row>
    <row r="68" spans="1:7" ht="12" customHeight="1" x14ac:dyDescent="0.25">
      <c r="A68" s="17"/>
      <c r="B68" s="145" t="s">
        <v>89</v>
      </c>
      <c r="C68" s="146"/>
      <c r="D68" s="146"/>
      <c r="E68" s="147"/>
      <c r="F68" s="146"/>
      <c r="G68" s="148">
        <f>G67-G66</f>
        <v>1038222.5</v>
      </c>
    </row>
    <row r="69" spans="1:7" ht="12" customHeight="1" x14ac:dyDescent="0.25">
      <c r="A69" s="17"/>
      <c r="B69" s="18" t="s">
        <v>90</v>
      </c>
      <c r="C69" s="19"/>
      <c r="D69" s="19"/>
      <c r="E69" s="19"/>
      <c r="F69" s="19"/>
      <c r="G69" s="14"/>
    </row>
    <row r="70" spans="1:7" ht="12.75" customHeight="1" thickBot="1" x14ac:dyDescent="0.3">
      <c r="A70" s="17"/>
      <c r="B70" s="20"/>
      <c r="C70" s="19"/>
      <c r="D70" s="19"/>
      <c r="E70" s="19"/>
      <c r="F70" s="19"/>
      <c r="G70" s="14"/>
    </row>
    <row r="71" spans="1:7" ht="12" customHeight="1" x14ac:dyDescent="0.25">
      <c r="A71" s="17"/>
      <c r="B71" s="32" t="s">
        <v>91</v>
      </c>
      <c r="C71" s="33"/>
      <c r="D71" s="33"/>
      <c r="E71" s="33"/>
      <c r="F71" s="34"/>
      <c r="G71" s="14"/>
    </row>
    <row r="72" spans="1:7" ht="12" customHeight="1" x14ac:dyDescent="0.25">
      <c r="A72" s="17"/>
      <c r="B72" s="35" t="s">
        <v>92</v>
      </c>
      <c r="C72" s="16"/>
      <c r="D72" s="16"/>
      <c r="E72" s="16"/>
      <c r="F72" s="36"/>
      <c r="G72" s="14"/>
    </row>
    <row r="73" spans="1:7" ht="12" customHeight="1" x14ac:dyDescent="0.25">
      <c r="A73" s="17"/>
      <c r="B73" s="35" t="s">
        <v>93</v>
      </c>
      <c r="C73" s="16"/>
      <c r="D73" s="16"/>
      <c r="E73" s="16"/>
      <c r="F73" s="36"/>
      <c r="G73" s="14"/>
    </row>
    <row r="74" spans="1:7" ht="12" customHeight="1" x14ac:dyDescent="0.25">
      <c r="A74" s="17"/>
      <c r="B74" s="35" t="s">
        <v>94</v>
      </c>
      <c r="C74" s="16"/>
      <c r="D74" s="16"/>
      <c r="E74" s="16"/>
      <c r="F74" s="36"/>
      <c r="G74" s="14"/>
    </row>
    <row r="75" spans="1:7" ht="12" customHeight="1" x14ac:dyDescent="0.25">
      <c r="A75" s="17"/>
      <c r="B75" s="35" t="s">
        <v>95</v>
      </c>
      <c r="C75" s="16"/>
      <c r="D75" s="16"/>
      <c r="E75" s="16"/>
      <c r="F75" s="36"/>
      <c r="G75" s="14"/>
    </row>
    <row r="76" spans="1:7" ht="12" customHeight="1" x14ac:dyDescent="0.25">
      <c r="A76" s="17"/>
      <c r="B76" s="35" t="s">
        <v>96</v>
      </c>
      <c r="C76" s="16"/>
      <c r="D76" s="16"/>
      <c r="E76" s="16"/>
      <c r="F76" s="36"/>
      <c r="G76" s="14"/>
    </row>
    <row r="77" spans="1:7" ht="12.75" customHeight="1" thickBot="1" x14ac:dyDescent="0.3">
      <c r="A77" s="17"/>
      <c r="B77" s="37" t="s">
        <v>97</v>
      </c>
      <c r="C77" s="38"/>
      <c r="D77" s="38"/>
      <c r="E77" s="38"/>
      <c r="F77" s="39"/>
      <c r="G77" s="14"/>
    </row>
    <row r="78" spans="1:7" ht="12.75" customHeight="1" x14ac:dyDescent="0.25">
      <c r="A78" s="17"/>
      <c r="B78" s="30"/>
      <c r="C78" s="16"/>
      <c r="D78" s="16"/>
      <c r="E78" s="16"/>
      <c r="F78" s="16"/>
      <c r="G78" s="14"/>
    </row>
    <row r="79" spans="1:7" ht="15" customHeight="1" thickBot="1" x14ac:dyDescent="0.3">
      <c r="A79" s="17"/>
      <c r="B79" s="161" t="s">
        <v>98</v>
      </c>
      <c r="C79" s="162"/>
      <c r="D79" s="29"/>
      <c r="E79" s="7"/>
      <c r="F79" s="7"/>
      <c r="G79" s="14"/>
    </row>
    <row r="80" spans="1:7" ht="12" customHeight="1" x14ac:dyDescent="0.25">
      <c r="A80" s="17"/>
      <c r="B80" s="22" t="s">
        <v>81</v>
      </c>
      <c r="C80" s="8" t="s">
        <v>99</v>
      </c>
      <c r="D80" s="23" t="s">
        <v>100</v>
      </c>
      <c r="E80" s="7"/>
      <c r="F80" s="7"/>
      <c r="G80" s="14"/>
    </row>
    <row r="81" spans="1:7" ht="12" customHeight="1" x14ac:dyDescent="0.25">
      <c r="A81" s="17"/>
      <c r="B81" s="24" t="s">
        <v>101</v>
      </c>
      <c r="C81" s="9">
        <v>420000</v>
      </c>
      <c r="D81" s="25">
        <f>(C81/C87)</f>
        <v>0.17060843232176751</v>
      </c>
      <c r="E81" s="7"/>
      <c r="F81" s="7"/>
      <c r="G81" s="14"/>
    </row>
    <row r="82" spans="1:7" ht="12" customHeight="1" x14ac:dyDescent="0.25">
      <c r="A82" s="17"/>
      <c r="B82" s="24" t="s">
        <v>102</v>
      </c>
      <c r="C82" s="10">
        <v>0</v>
      </c>
      <c r="D82" s="25">
        <v>0</v>
      </c>
      <c r="E82" s="7"/>
      <c r="F82" s="7"/>
      <c r="G82" s="14"/>
    </row>
    <row r="83" spans="1:7" ht="12" customHeight="1" x14ac:dyDescent="0.25">
      <c r="A83" s="17"/>
      <c r="B83" s="24" t="s">
        <v>103</v>
      </c>
      <c r="C83" s="9">
        <f>+G42</f>
        <v>336000</v>
      </c>
      <c r="D83" s="25">
        <f>(C83/C87)</f>
        <v>0.13648674585741399</v>
      </c>
      <c r="E83" s="7"/>
      <c r="F83" s="7"/>
      <c r="G83" s="14"/>
    </row>
    <row r="84" spans="1:7" ht="12" customHeight="1" x14ac:dyDescent="0.25">
      <c r="A84" s="17"/>
      <c r="B84" s="24" t="s">
        <v>59</v>
      </c>
      <c r="C84" s="9">
        <f>+G57</f>
        <v>1438550</v>
      </c>
      <c r="D84" s="25">
        <f>(C84/C87)</f>
        <v>0.58435419122971111</v>
      </c>
      <c r="E84" s="7"/>
      <c r="F84" s="7"/>
      <c r="G84" s="14"/>
    </row>
    <row r="85" spans="1:7" ht="12" customHeight="1" x14ac:dyDescent="0.25">
      <c r="A85" s="17"/>
      <c r="B85" s="24" t="s">
        <v>104</v>
      </c>
      <c r="C85" s="11">
        <f>+G62</f>
        <v>150000</v>
      </c>
      <c r="D85" s="25">
        <f>(C85/C87)</f>
        <v>6.093158297205982E-2</v>
      </c>
      <c r="E85" s="13"/>
      <c r="F85" s="13"/>
      <c r="G85" s="14"/>
    </row>
    <row r="86" spans="1:7" ht="12" customHeight="1" x14ac:dyDescent="0.25">
      <c r="A86" s="17"/>
      <c r="B86" s="24" t="s">
        <v>105</v>
      </c>
      <c r="C86" s="11">
        <f>+G65</f>
        <v>117227.5</v>
      </c>
      <c r="D86" s="25">
        <f>(C86/C87)</f>
        <v>4.7619047619047616E-2</v>
      </c>
      <c r="E86" s="13"/>
      <c r="F86" s="13"/>
      <c r="G86" s="14"/>
    </row>
    <row r="87" spans="1:7" ht="12.75" customHeight="1" thickBot="1" x14ac:dyDescent="0.3">
      <c r="A87" s="17"/>
      <c r="B87" s="26" t="s">
        <v>106</v>
      </c>
      <c r="C87" s="27">
        <f>SUM(C81:C86)</f>
        <v>2461777.5</v>
      </c>
      <c r="D87" s="28">
        <f>SUM(D81:D86)</f>
        <v>1</v>
      </c>
      <c r="E87" s="13"/>
      <c r="F87" s="13"/>
      <c r="G87" s="14"/>
    </row>
    <row r="88" spans="1:7" ht="12" customHeight="1" x14ac:dyDescent="0.25">
      <c r="A88" s="17"/>
      <c r="B88" s="20"/>
      <c r="C88" s="19"/>
      <c r="D88" s="19"/>
      <c r="E88" s="19"/>
      <c r="F88" s="19"/>
      <c r="G88" s="14"/>
    </row>
    <row r="89" spans="1:7" ht="12.75" customHeight="1" x14ac:dyDescent="0.25">
      <c r="A89" s="17"/>
      <c r="B89" s="21"/>
      <c r="C89" s="19"/>
      <c r="D89" s="19"/>
      <c r="E89" s="19"/>
      <c r="F89" s="19"/>
      <c r="G89" s="14"/>
    </row>
    <row r="90" spans="1:7" ht="12" customHeight="1" thickBot="1" x14ac:dyDescent="0.3">
      <c r="A90" s="6"/>
      <c r="B90" s="149"/>
      <c r="C90" s="150" t="s">
        <v>107</v>
      </c>
      <c r="D90" s="151"/>
      <c r="E90" s="152"/>
      <c r="F90" s="12"/>
      <c r="G90" s="14"/>
    </row>
    <row r="91" spans="1:7" ht="12" customHeight="1" x14ac:dyDescent="0.25">
      <c r="A91" s="17"/>
      <c r="B91" s="153" t="s">
        <v>108</v>
      </c>
      <c r="C91" s="154">
        <v>30000</v>
      </c>
      <c r="D91" s="154">
        <v>35000</v>
      </c>
      <c r="E91" s="155">
        <v>40000</v>
      </c>
      <c r="F91" s="40"/>
      <c r="G91" s="15"/>
    </row>
    <row r="92" spans="1:7" ht="12.75" customHeight="1" thickBot="1" x14ac:dyDescent="0.3">
      <c r="A92" s="17"/>
      <c r="B92" s="156" t="s">
        <v>109</v>
      </c>
      <c r="C92" s="157">
        <f>(G66/C91)</f>
        <v>82.059250000000006</v>
      </c>
      <c r="D92" s="157">
        <f>(G66/D91)</f>
        <v>70.336500000000001</v>
      </c>
      <c r="E92" s="158">
        <f>(G66/E91)</f>
        <v>61.544437500000001</v>
      </c>
      <c r="F92" s="40"/>
      <c r="G92" s="15"/>
    </row>
    <row r="93" spans="1:7" ht="15.6" customHeight="1" x14ac:dyDescent="0.25">
      <c r="A93" s="17"/>
      <c r="B93" s="31" t="s">
        <v>110</v>
      </c>
      <c r="C93" s="16"/>
      <c r="D93" s="16"/>
      <c r="E93" s="16"/>
      <c r="F93" s="16"/>
      <c r="G93" s="16"/>
    </row>
  </sheetData>
  <mergeCells count="9">
    <mergeCell ref="B79:C79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2022-07-04T17:13:39Z</dcterms:modified>
  <cp:category/>
  <cp:contentStatus/>
</cp:coreProperties>
</file>