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MAIZ DULC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47" i="1"/>
  <c r="G12" i="1" l="1"/>
  <c r="G46" i="1"/>
  <c r="G43" i="1"/>
  <c r="G44" i="1"/>
  <c r="G22" i="1"/>
  <c r="G23" i="1"/>
  <c r="G21" i="1"/>
  <c r="D82" i="1" l="1"/>
  <c r="G34" i="1"/>
  <c r="G35" i="1"/>
  <c r="G36" i="1"/>
  <c r="G37" i="1"/>
  <c r="G33" i="1"/>
  <c r="G42" i="1"/>
  <c r="G48" i="1" l="1"/>
  <c r="C75" i="1" s="1"/>
  <c r="G38" i="1"/>
  <c r="C74" i="1" s="1"/>
  <c r="C72" i="1"/>
  <c r="C76" i="1"/>
  <c r="C73" i="1" l="1"/>
  <c r="G58" i="1"/>
  <c r="G55" i="1" l="1"/>
  <c r="G56" i="1" s="1"/>
  <c r="C77" i="1" s="1"/>
  <c r="G57" i="1" l="1"/>
  <c r="D83" i="1" s="1"/>
  <c r="C78" i="1"/>
  <c r="D72" i="1" s="1"/>
  <c r="C83" i="1" l="1"/>
  <c r="E83" i="1"/>
  <c r="G59" i="1"/>
  <c r="D77" i="1"/>
  <c r="D75" i="1"/>
  <c r="D76" i="1"/>
  <c r="D74" i="1"/>
  <c r="D78" i="1" l="1"/>
</calcChain>
</file>

<file path=xl/sharedStrings.xml><?xml version="1.0" encoding="utf-8"?>
<sst xmlns="http://schemas.openxmlformats.org/spreadsheetml/2006/main" count="137" uniqueCount="97">
  <si>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</si>
  <si>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</si>
  <si>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</si>
  <si>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</si>
  <si>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</si>
  <si>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</si>
  <si>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</si>
  <si>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</si>
  <si>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</si>
  <si>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</si>
  <si>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</si>
  <si>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</si>
  <si>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</si>
  <si>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</si>
  <si>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</si>
  <si>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</si>
  <si>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</si>
  <si>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</si>
  <si>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</si>
  <si>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</si>
  <si>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</si>
  <si>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</si>
  <si>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</si>
  <si>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</si>
  <si>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</si>
  <si>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</si>
  <si>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</si>
  <si>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</si>
  <si>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</si>
  <si>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</si>
  <si>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</si>
  <si>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</si>
  <si>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</si>
  <si>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</si>
  <si>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</si>
  <si>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</si>
  <si>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</si>
  <si>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</si>
  <si>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</si>
  <si>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</si>
  <si>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</si>
  <si>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</si>
  <si>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</si>
  <si>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</si>
  <si>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</si>
  <si>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</si>
  <si>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</si>
  <si>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</si>
  <si>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</si>
  <si>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</si>
  <si>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</si>
  <si>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</si>
  <si>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</si>
  <si>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</si>
  <si>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</si>
  <si>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</si>
  <si>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</si>
  <si>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Urea</t>
  </si>
  <si>
    <t>SEQUIA</t>
  </si>
  <si>
    <t>Aradura</t>
  </si>
  <si>
    <t>Rastraje</t>
  </si>
  <si>
    <t>u</t>
  </si>
  <si>
    <t>kg</t>
  </si>
  <si>
    <t>Karate Zeon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</si>
  <si>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</si>
  <si>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</si>
  <si>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</si>
  <si>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</si>
  <si>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</si>
  <si>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</si>
  <si>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MAIZ DULCE</t>
  </si>
  <si>
    <t>ARAUCANIA</t>
  </si>
  <si>
    <t>TRAIGUEN</t>
  </si>
  <si>
    <t>MERCADO LOCAL</t>
  </si>
  <si>
    <t>5005</t>
  </si>
  <si>
    <t>Riegos</t>
  </si>
  <si>
    <t>Labores culturales</t>
  </si>
  <si>
    <t>Cosecha</t>
  </si>
  <si>
    <t>J/H</t>
  </si>
  <si>
    <t>enero-marzo</t>
  </si>
  <si>
    <t>Vibrocultivador</t>
  </si>
  <si>
    <t>lt</t>
  </si>
  <si>
    <t>Sembradora</t>
  </si>
  <si>
    <t>Semilla (desinfectada)</t>
  </si>
  <si>
    <t>Herbicida</t>
  </si>
  <si>
    <t>Atrazina</t>
  </si>
  <si>
    <t>Enero</t>
  </si>
  <si>
    <t>Octubre-noviembre</t>
  </si>
  <si>
    <t>Enero-marzo</t>
  </si>
  <si>
    <t>Octubre</t>
  </si>
  <si>
    <t>Septiembre-diciembre</t>
  </si>
  <si>
    <t>Septiembre</t>
  </si>
  <si>
    <t>Octubre-Diciembre</t>
  </si>
  <si>
    <t>$/há</t>
  </si>
  <si>
    <t>COSTO TOTAL/há</t>
  </si>
  <si>
    <t>Aplicación agroquimicos</t>
  </si>
  <si>
    <t>Mezcla 11-30-11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</si>
</sst>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7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7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7" xfId="0" applyFont="1" applyFill="1" applyBorder="1" applyAlignment="1">
      <alignment vertical="center"/>
    </xf>
    <xf numFmtId="49" fontId="7" fillId="7" borderId="39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166" fontId="2" fillId="2" borderId="5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41" xfId="0" applyNumberFormat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1" xfId="0" applyNumberFormat="1" applyFont="1" applyFill="1" applyBorder="1" applyAlignment="1">
      <alignment horizontal="center"/>
    </xf>
    <xf numFmtId="3" fontId="2" fillId="2" borderId="41" xfId="0" applyNumberFormat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wrapText="1"/>
    </xf>
    <xf numFmtId="49" fontId="7" fillId="7" borderId="18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2" fillId="2" borderId="4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49" fontId="2" fillId="2" borderId="48" xfId="0" applyNumberFormat="1" applyFont="1" applyFill="1" applyBorder="1" applyAlignment="1">
      <alignment horizontal="right" vertical="center" wrapText="1"/>
    </xf>
    <xf numFmtId="49" fontId="2" fillId="2" borderId="48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right" wrapText="1"/>
    </xf>
    <xf numFmtId="0" fontId="0" fillId="2" borderId="50" xfId="0" applyFont="1" applyFill="1" applyBorder="1" applyAlignment="1"/>
    <xf numFmtId="49" fontId="2" fillId="2" borderId="41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 applyAlignment="1">
      <alignment horizontal="right"/>
    </xf>
    <xf numFmtId="49" fontId="2" fillId="2" borderId="41" xfId="0" applyNumberFormat="1" applyFont="1" applyFill="1" applyBorder="1" applyAlignment="1">
      <alignment horizontal="right"/>
    </xf>
    <xf numFmtId="3" fontId="3" fillId="3" borderId="4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/>
    <xf numFmtId="17" fontId="14" fillId="0" borderId="49" xfId="1" applyNumberFormat="1" applyFont="1" applyBorder="1" applyAlignment="1">
      <alignment horizontal="right" vertical="center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right" vertical="center"/>
    </xf>
    <xf numFmtId="49" fontId="3" fillId="3" borderId="52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right" vertical="center"/>
    </xf>
    <xf numFmtId="0" fontId="3" fillId="3" borderId="52" xfId="0" applyFont="1" applyFill="1" applyBorder="1" applyAlignment="1">
      <alignment vertical="center"/>
    </xf>
    <xf numFmtId="3" fontId="3" fillId="3" borderId="52" xfId="0" applyNumberFormat="1" applyFont="1" applyFill="1" applyBorder="1" applyAlignment="1">
      <alignment horizontal="center" vertical="center"/>
    </xf>
    <xf numFmtId="49" fontId="15" fillId="3" borderId="41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2" fillId="2" borderId="51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right" vertical="center" wrapText="1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49" fontId="15" fillId="3" borderId="42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49" fontId="15" fillId="5" borderId="53" xfId="0" applyNumberFormat="1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164" fontId="15" fillId="5" borderId="55" xfId="0" applyNumberFormat="1" applyFont="1" applyFill="1" applyBorder="1" applyAlignment="1">
      <alignment vertical="center"/>
    </xf>
    <xf numFmtId="49" fontId="15" fillId="3" borderId="56" xfId="0" applyNumberFormat="1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164" fontId="15" fillId="3" borderId="57" xfId="0" applyNumberFormat="1" applyFont="1" applyFill="1" applyBorder="1" applyAlignment="1">
      <alignment vertical="center"/>
    </xf>
    <xf numFmtId="49" fontId="15" fillId="5" borderId="5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4" fontId="15" fillId="5" borderId="57" xfId="0" applyNumberFormat="1" applyFont="1" applyFill="1" applyBorder="1" applyAlignment="1">
      <alignment vertical="center"/>
    </xf>
    <xf numFmtId="49" fontId="15" fillId="5" borderId="58" xfId="0" applyNumberFormat="1" applyFont="1" applyFill="1" applyBorder="1" applyAlignment="1">
      <alignment vertical="center"/>
    </xf>
    <xf numFmtId="0" fontId="15" fillId="5" borderId="59" xfId="0" applyFont="1" applyFill="1" applyBorder="1" applyAlignment="1">
      <alignment vertical="center"/>
    </xf>
    <xf numFmtId="164" fontId="15" fillId="5" borderId="6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Normal="100" workbookViewId="0">
      <selection activeCell="K46" sqref="K4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2"/>
    </row>
    <row r="2" spans="1:7" ht="15" customHeight="1" x14ac:dyDescent="0.25">
      <c r="A2" s="2"/>
      <c r="B2" s="2"/>
      <c r="C2" s="2"/>
      <c r="D2" s="2"/>
      <c r="E2" s="2"/>
      <c r="F2" s="2"/>
      <c r="G2" s="52"/>
    </row>
    <row r="3" spans="1:7" ht="15" customHeight="1" x14ac:dyDescent="0.25">
      <c r="A3" s="2"/>
      <c r="B3" s="2"/>
      <c r="C3" s="2"/>
      <c r="D3" s="2"/>
      <c r="E3" s="2"/>
      <c r="F3" s="2"/>
      <c r="G3" s="52"/>
    </row>
    <row r="4" spans="1:7" ht="15" customHeight="1" x14ac:dyDescent="0.25">
      <c r="A4" s="2"/>
      <c r="B4" s="2"/>
      <c r="C4" s="2"/>
      <c r="D4" s="2"/>
      <c r="E4" s="2"/>
      <c r="F4" s="2"/>
      <c r="G4" s="52"/>
    </row>
    <row r="5" spans="1:7" ht="15" customHeight="1" x14ac:dyDescent="0.25">
      <c r="A5" s="2"/>
      <c r="B5" s="2"/>
      <c r="C5" s="2"/>
      <c r="D5" s="2"/>
      <c r="E5" s="2"/>
      <c r="F5" s="2"/>
      <c r="G5" s="52"/>
    </row>
    <row r="6" spans="1:7" ht="15" customHeight="1" x14ac:dyDescent="0.25">
      <c r="A6" s="2"/>
      <c r="B6" s="2"/>
      <c r="C6" s="2"/>
      <c r="D6" s="2"/>
      <c r="E6" s="2"/>
      <c r="F6" s="2"/>
      <c r="G6" s="52"/>
    </row>
    <row r="7" spans="1:7" ht="15" customHeight="1" x14ac:dyDescent="0.25">
      <c r="A7" s="2"/>
      <c r="B7" s="2"/>
      <c r="C7" s="2"/>
      <c r="D7" s="2"/>
      <c r="E7" s="2"/>
      <c r="F7" s="2"/>
      <c r="G7" s="52"/>
    </row>
    <row r="8" spans="1:7" ht="15" customHeight="1" x14ac:dyDescent="0.25">
      <c r="A8" s="2"/>
      <c r="B8" s="82"/>
      <c r="C8" s="3"/>
      <c r="D8" s="2"/>
      <c r="E8" s="3"/>
      <c r="F8" s="3"/>
      <c r="G8" s="53"/>
    </row>
    <row r="9" spans="1:7" ht="12" customHeight="1" x14ac:dyDescent="0.25">
      <c r="A9" s="18"/>
      <c r="B9" s="104" t="s">
        <v>0</v>
      </c>
      <c r="C9" s="80" t="s">
        <v>70</v>
      </c>
      <c r="D9" s="94"/>
      <c r="E9" s="105" t="s">
        <v>65</v>
      </c>
      <c r="F9" s="106"/>
      <c r="G9" s="65">
        <v>32000</v>
      </c>
    </row>
    <row r="10" spans="1:7" ht="18" customHeight="1" x14ac:dyDescent="0.25">
      <c r="A10" s="18"/>
      <c r="B10" s="83" t="s">
        <v>1</v>
      </c>
      <c r="C10" s="79" t="s">
        <v>74</v>
      </c>
      <c r="D10" s="94"/>
      <c r="E10" s="70" t="s">
        <v>2</v>
      </c>
      <c r="F10" s="71"/>
      <c r="G10" s="5" t="s">
        <v>86</v>
      </c>
    </row>
    <row r="11" spans="1:7" ht="18" customHeight="1" x14ac:dyDescent="0.25">
      <c r="A11" s="18"/>
      <c r="B11" s="83" t="s">
        <v>3</v>
      </c>
      <c r="C11" s="80" t="s">
        <v>55</v>
      </c>
      <c r="D11" s="94"/>
      <c r="E11" s="70" t="s">
        <v>66</v>
      </c>
      <c r="F11" s="71"/>
      <c r="G11" s="54">
        <v>100</v>
      </c>
    </row>
    <row r="12" spans="1:7" ht="11.25" customHeight="1" x14ac:dyDescent="0.25">
      <c r="A12" s="18"/>
      <c r="B12" s="83" t="s">
        <v>4</v>
      </c>
      <c r="C12" s="81" t="s">
        <v>71</v>
      </c>
      <c r="D12" s="94"/>
      <c r="E12" s="68" t="s">
        <v>5</v>
      </c>
      <c r="F12" s="69"/>
      <c r="G12" s="44">
        <f>G11*G9</f>
        <v>3200000</v>
      </c>
    </row>
    <row r="13" spans="1:7" ht="11.25" customHeight="1" x14ac:dyDescent="0.25">
      <c r="A13" s="18"/>
      <c r="B13" s="83" t="s">
        <v>6</v>
      </c>
      <c r="C13" s="80" t="s">
        <v>72</v>
      </c>
      <c r="D13" s="94"/>
      <c r="E13" s="70" t="s">
        <v>7</v>
      </c>
      <c r="F13" s="71"/>
      <c r="G13" s="5" t="s">
        <v>73</v>
      </c>
    </row>
    <row r="14" spans="1:7" ht="13.5" customHeight="1" x14ac:dyDescent="0.25">
      <c r="A14" s="18"/>
      <c r="B14" s="83" t="s">
        <v>8</v>
      </c>
      <c r="C14" s="80" t="s">
        <v>72</v>
      </c>
      <c r="D14" s="94"/>
      <c r="E14" s="70" t="s">
        <v>9</v>
      </c>
      <c r="F14" s="71"/>
      <c r="G14" s="5" t="s">
        <v>79</v>
      </c>
    </row>
    <row r="15" spans="1:7" ht="25.5" customHeight="1" x14ac:dyDescent="0.25">
      <c r="A15" s="18"/>
      <c r="B15" s="83" t="s">
        <v>10</v>
      </c>
      <c r="C15" s="95">
        <v>44713</v>
      </c>
      <c r="D15" s="94"/>
      <c r="E15" s="72" t="s">
        <v>11</v>
      </c>
      <c r="F15" s="73"/>
      <c r="G15" s="6" t="s">
        <v>58</v>
      </c>
    </row>
    <row r="16" spans="1:7" ht="12" customHeight="1" x14ac:dyDescent="0.25">
      <c r="A16" s="2"/>
      <c r="B16" s="107"/>
      <c r="C16" s="108"/>
      <c r="D16" s="109"/>
      <c r="E16" s="110"/>
      <c r="F16" s="110"/>
      <c r="G16" s="111"/>
    </row>
    <row r="17" spans="1:7" ht="12" customHeight="1" x14ac:dyDescent="0.25">
      <c r="A17" s="7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2"/>
      <c r="B18" s="114"/>
      <c r="C18" s="115"/>
      <c r="D18" s="115"/>
      <c r="E18" s="115"/>
      <c r="F18" s="116"/>
      <c r="G18" s="117"/>
    </row>
    <row r="19" spans="1:7" ht="12" customHeight="1" x14ac:dyDescent="0.25">
      <c r="A19" s="4"/>
      <c r="B19" s="118" t="s">
        <v>13</v>
      </c>
      <c r="C19" s="119"/>
      <c r="D19" s="120"/>
      <c r="E19" s="120"/>
      <c r="F19" s="120"/>
      <c r="G19" s="121"/>
    </row>
    <row r="20" spans="1:7" ht="24" customHeight="1" x14ac:dyDescent="0.25">
      <c r="A20" s="7"/>
      <c r="B20" s="122" t="s">
        <v>14</v>
      </c>
      <c r="C20" s="122" t="s">
        <v>15</v>
      </c>
      <c r="D20" s="122" t="s">
        <v>16</v>
      </c>
      <c r="E20" s="122" t="s">
        <v>17</v>
      </c>
      <c r="F20" s="122" t="s">
        <v>18</v>
      </c>
      <c r="G20" s="122" t="s">
        <v>19</v>
      </c>
    </row>
    <row r="21" spans="1:7" ht="12.75" customHeight="1" x14ac:dyDescent="0.25">
      <c r="A21" s="7"/>
      <c r="B21" s="67" t="s">
        <v>75</v>
      </c>
      <c r="C21" s="8" t="s">
        <v>78</v>
      </c>
      <c r="D21" s="45">
        <v>6</v>
      </c>
      <c r="E21" s="6" t="s">
        <v>87</v>
      </c>
      <c r="F21" s="84">
        <v>21000</v>
      </c>
      <c r="G21" s="84">
        <f>F21*D21</f>
        <v>126000</v>
      </c>
    </row>
    <row r="22" spans="1:7" ht="12.75" customHeight="1" x14ac:dyDescent="0.25">
      <c r="A22" s="7"/>
      <c r="B22" s="67" t="s">
        <v>76</v>
      </c>
      <c r="C22" s="8" t="s">
        <v>78</v>
      </c>
      <c r="D22" s="45">
        <v>5</v>
      </c>
      <c r="E22" s="6" t="s">
        <v>87</v>
      </c>
      <c r="F22" s="84">
        <v>21000</v>
      </c>
      <c r="G22" s="84">
        <f t="shared" ref="G22:G23" si="0">F22*D22</f>
        <v>105000</v>
      </c>
    </row>
    <row r="23" spans="1:7" ht="12.75" customHeight="1" x14ac:dyDescent="0.25">
      <c r="A23" s="7"/>
      <c r="B23" s="67" t="s">
        <v>77</v>
      </c>
      <c r="C23" s="8" t="s">
        <v>78</v>
      </c>
      <c r="D23" s="62">
        <v>15</v>
      </c>
      <c r="E23" s="6" t="s">
        <v>88</v>
      </c>
      <c r="F23" s="84">
        <v>21000</v>
      </c>
      <c r="G23" s="84">
        <f t="shared" si="0"/>
        <v>315000</v>
      </c>
    </row>
    <row r="24" spans="1:7" ht="12.75" customHeight="1" x14ac:dyDescent="0.25">
      <c r="A24" s="7"/>
      <c r="B24" s="9" t="s">
        <v>20</v>
      </c>
      <c r="C24" s="10"/>
      <c r="D24" s="10"/>
      <c r="E24" s="85"/>
      <c r="F24" s="85"/>
      <c r="G24" s="86">
        <f>G21+G22+G23</f>
        <v>546000</v>
      </c>
    </row>
    <row r="25" spans="1:7" ht="12" customHeight="1" x14ac:dyDescent="0.25">
      <c r="A25" s="2"/>
      <c r="B25" s="114"/>
      <c r="C25" s="116"/>
      <c r="D25" s="116"/>
      <c r="E25" s="116"/>
      <c r="F25" s="123"/>
      <c r="G25" s="124"/>
    </row>
    <row r="26" spans="1:7" ht="12" customHeight="1" x14ac:dyDescent="0.25">
      <c r="A26" s="4"/>
      <c r="B26" s="125" t="s">
        <v>21</v>
      </c>
      <c r="C26" s="126"/>
      <c r="D26" s="127"/>
      <c r="E26" s="127"/>
      <c r="F26" s="128"/>
      <c r="G26" s="129"/>
    </row>
    <row r="27" spans="1:7" ht="24" customHeight="1" x14ac:dyDescent="0.25">
      <c r="A27" s="4"/>
      <c r="B27" s="130" t="s">
        <v>14</v>
      </c>
      <c r="C27" s="131" t="s">
        <v>15</v>
      </c>
      <c r="D27" s="131" t="s">
        <v>16</v>
      </c>
      <c r="E27" s="130" t="s">
        <v>56</v>
      </c>
      <c r="F27" s="131" t="s">
        <v>18</v>
      </c>
      <c r="G27" s="130" t="s">
        <v>19</v>
      </c>
    </row>
    <row r="28" spans="1:7" ht="12" customHeight="1" x14ac:dyDescent="0.25">
      <c r="A28" s="4"/>
      <c r="B28" s="132"/>
      <c r="C28" s="133" t="s">
        <v>56</v>
      </c>
      <c r="D28" s="133" t="s">
        <v>56</v>
      </c>
      <c r="E28" s="133" t="s">
        <v>56</v>
      </c>
      <c r="F28" s="134" t="s">
        <v>56</v>
      </c>
      <c r="G28" s="135"/>
    </row>
    <row r="29" spans="1:7" ht="12" customHeight="1" x14ac:dyDescent="0.25">
      <c r="A29" s="4"/>
      <c r="B29" s="11" t="s">
        <v>22</v>
      </c>
      <c r="C29" s="12"/>
      <c r="D29" s="12"/>
      <c r="E29" s="12"/>
      <c r="F29" s="136"/>
      <c r="G29" s="61"/>
    </row>
    <row r="30" spans="1:7" ht="12" customHeight="1" x14ac:dyDescent="0.25">
      <c r="A30" s="2"/>
      <c r="B30" s="137"/>
      <c r="C30" s="138"/>
      <c r="D30" s="138"/>
      <c r="E30" s="138"/>
      <c r="F30" s="139"/>
      <c r="G30" s="140"/>
    </row>
    <row r="31" spans="1:7" ht="12" customHeight="1" x14ac:dyDescent="0.25">
      <c r="A31" s="4"/>
      <c r="B31" s="125" t="s">
        <v>23</v>
      </c>
      <c r="C31" s="126"/>
      <c r="D31" s="127"/>
      <c r="E31" s="127"/>
      <c r="F31" s="128"/>
      <c r="G31" s="129"/>
    </row>
    <row r="32" spans="1:7" ht="24" customHeight="1" x14ac:dyDescent="0.25">
      <c r="A32" s="4"/>
      <c r="B32" s="141" t="s">
        <v>14</v>
      </c>
      <c r="C32" s="141" t="s">
        <v>15</v>
      </c>
      <c r="D32" s="141" t="s">
        <v>16</v>
      </c>
      <c r="E32" s="141" t="s">
        <v>17</v>
      </c>
      <c r="F32" s="142" t="s">
        <v>18</v>
      </c>
      <c r="G32" s="141" t="s">
        <v>19</v>
      </c>
    </row>
    <row r="33" spans="1:11" ht="12.75" customHeight="1" x14ac:dyDescent="0.25">
      <c r="A33" s="7"/>
      <c r="B33" s="67" t="s">
        <v>59</v>
      </c>
      <c r="C33" s="8" t="s">
        <v>24</v>
      </c>
      <c r="D33" s="45">
        <v>0.1</v>
      </c>
      <c r="E33" s="6" t="s">
        <v>90</v>
      </c>
      <c r="F33" s="84">
        <v>200000</v>
      </c>
      <c r="G33" s="84">
        <f>D33*F33</f>
        <v>20000</v>
      </c>
    </row>
    <row r="34" spans="1:11" ht="12.75" customHeight="1" x14ac:dyDescent="0.25">
      <c r="A34" s="7"/>
      <c r="B34" s="67" t="s">
        <v>60</v>
      </c>
      <c r="C34" s="8" t="s">
        <v>24</v>
      </c>
      <c r="D34" s="45">
        <v>0.1</v>
      </c>
      <c r="E34" s="6" t="s">
        <v>89</v>
      </c>
      <c r="F34" s="84">
        <v>200000</v>
      </c>
      <c r="G34" s="84">
        <f t="shared" ref="G34:G37" si="1">D34*F34</f>
        <v>20000</v>
      </c>
    </row>
    <row r="35" spans="1:11" ht="12.75" customHeight="1" x14ac:dyDescent="0.25">
      <c r="A35" s="7"/>
      <c r="B35" s="67" t="s">
        <v>82</v>
      </c>
      <c r="C35" s="8" t="s">
        <v>24</v>
      </c>
      <c r="D35" s="45">
        <v>0.15</v>
      </c>
      <c r="E35" s="6" t="s">
        <v>89</v>
      </c>
      <c r="F35" s="84">
        <v>200000</v>
      </c>
      <c r="G35" s="84">
        <f t="shared" si="1"/>
        <v>30000</v>
      </c>
    </row>
    <row r="36" spans="1:11" ht="12.75" customHeight="1" x14ac:dyDescent="0.25">
      <c r="A36" s="7"/>
      <c r="B36" s="67" t="s">
        <v>95</v>
      </c>
      <c r="C36" s="8" t="s">
        <v>24</v>
      </c>
      <c r="D36" s="45">
        <v>0.1</v>
      </c>
      <c r="E36" s="6" t="s">
        <v>90</v>
      </c>
      <c r="F36" s="84">
        <v>200000</v>
      </c>
      <c r="G36" s="84">
        <f t="shared" si="1"/>
        <v>20000</v>
      </c>
    </row>
    <row r="37" spans="1:11" ht="12.75" customHeight="1" x14ac:dyDescent="0.25">
      <c r="A37" s="7"/>
      <c r="B37" s="67" t="s">
        <v>80</v>
      </c>
      <c r="C37" s="8" t="s">
        <v>24</v>
      </c>
      <c r="D37" s="45">
        <v>0.2</v>
      </c>
      <c r="E37" s="6" t="s">
        <v>89</v>
      </c>
      <c r="F37" s="84">
        <v>200000</v>
      </c>
      <c r="G37" s="84">
        <f t="shared" si="1"/>
        <v>40000</v>
      </c>
    </row>
    <row r="38" spans="1:11" ht="12.75" customHeight="1" x14ac:dyDescent="0.25">
      <c r="A38" s="4"/>
      <c r="B38" s="11" t="s">
        <v>25</v>
      </c>
      <c r="C38" s="12"/>
      <c r="D38" s="12"/>
      <c r="E38" s="87"/>
      <c r="F38" s="87"/>
      <c r="G38" s="88">
        <f>G33+G34+G35+G36+G37</f>
        <v>130000</v>
      </c>
    </row>
    <row r="39" spans="1:11" ht="12" customHeight="1" x14ac:dyDescent="0.25">
      <c r="A39" s="2"/>
      <c r="B39" s="137"/>
      <c r="C39" s="138"/>
      <c r="D39" s="138"/>
      <c r="E39" s="138"/>
      <c r="F39" s="139"/>
      <c r="G39" s="140"/>
    </row>
    <row r="40" spans="1:11" ht="12" customHeight="1" x14ac:dyDescent="0.25">
      <c r="A40" s="4"/>
      <c r="B40" s="125" t="s">
        <v>26</v>
      </c>
      <c r="C40" s="126"/>
      <c r="D40" s="127"/>
      <c r="E40" s="127"/>
      <c r="F40" s="128"/>
      <c r="G40" s="129"/>
    </row>
    <row r="41" spans="1:11" ht="24" customHeight="1" x14ac:dyDescent="0.25">
      <c r="A41" s="4"/>
      <c r="B41" s="143" t="s">
        <v>27</v>
      </c>
      <c r="C41" s="143" t="s">
        <v>28</v>
      </c>
      <c r="D41" s="143" t="s">
        <v>29</v>
      </c>
      <c r="E41" s="143" t="s">
        <v>17</v>
      </c>
      <c r="F41" s="143" t="s">
        <v>18</v>
      </c>
      <c r="G41" s="144" t="s">
        <v>19</v>
      </c>
      <c r="K41" s="43"/>
    </row>
    <row r="42" spans="1:11" ht="12.75" customHeight="1" x14ac:dyDescent="0.25">
      <c r="A42" s="18"/>
      <c r="B42" s="66" t="s">
        <v>83</v>
      </c>
      <c r="C42" s="50" t="s">
        <v>61</v>
      </c>
      <c r="D42" s="49">
        <v>70000</v>
      </c>
      <c r="E42" s="89" t="s">
        <v>89</v>
      </c>
      <c r="F42" s="89">
        <v>10.199999999999999</v>
      </c>
      <c r="G42" s="90">
        <f>D42*F42</f>
        <v>714000</v>
      </c>
      <c r="K42" s="43"/>
    </row>
    <row r="43" spans="1:11" ht="12.75" customHeight="1" x14ac:dyDescent="0.25">
      <c r="A43" s="18"/>
      <c r="B43" s="51" t="s">
        <v>57</v>
      </c>
      <c r="C43" s="47" t="s">
        <v>62</v>
      </c>
      <c r="D43" s="47">
        <v>300</v>
      </c>
      <c r="E43" s="91" t="s">
        <v>91</v>
      </c>
      <c r="F43" s="90">
        <v>1480</v>
      </c>
      <c r="G43" s="90">
        <f t="shared" ref="G43:G44" si="2">D43*F43</f>
        <v>444000</v>
      </c>
    </row>
    <row r="44" spans="1:11" ht="12.75" customHeight="1" x14ac:dyDescent="0.25">
      <c r="A44" s="18"/>
      <c r="B44" s="51" t="s">
        <v>96</v>
      </c>
      <c r="C44" s="46" t="s">
        <v>62</v>
      </c>
      <c r="D44" s="48">
        <v>400</v>
      </c>
      <c r="E44" s="92" t="s">
        <v>91</v>
      </c>
      <c r="F44" s="90">
        <v>1160</v>
      </c>
      <c r="G44" s="90">
        <f t="shared" si="2"/>
        <v>464000</v>
      </c>
    </row>
    <row r="45" spans="1:11" ht="12.75" customHeight="1" x14ac:dyDescent="0.25">
      <c r="A45" s="18"/>
      <c r="B45" s="51" t="s">
        <v>84</v>
      </c>
      <c r="C45" s="47"/>
      <c r="D45" s="47"/>
      <c r="E45" s="91"/>
      <c r="F45" s="90"/>
      <c r="G45" s="90"/>
    </row>
    <row r="46" spans="1:11" ht="12.75" customHeight="1" x14ac:dyDescent="0.25">
      <c r="A46" s="18"/>
      <c r="B46" s="51" t="s">
        <v>85</v>
      </c>
      <c r="C46" s="46" t="s">
        <v>81</v>
      </c>
      <c r="D46" s="48">
        <v>1.5</v>
      </c>
      <c r="E46" s="92" t="s">
        <v>91</v>
      </c>
      <c r="F46" s="90">
        <v>37500</v>
      </c>
      <c r="G46" s="90">
        <f>F46*D46</f>
        <v>56250</v>
      </c>
    </row>
    <row r="47" spans="1:11" ht="12.75" customHeight="1" x14ac:dyDescent="0.25">
      <c r="A47" s="18"/>
      <c r="B47" s="51" t="s">
        <v>63</v>
      </c>
      <c r="C47" s="46" t="s">
        <v>64</v>
      </c>
      <c r="D47" s="48">
        <v>0.6</v>
      </c>
      <c r="E47" s="92" t="s">
        <v>92</v>
      </c>
      <c r="F47" s="90">
        <v>49540</v>
      </c>
      <c r="G47" s="90">
        <f t="shared" ref="G47" si="3">D47*F47</f>
        <v>29724</v>
      </c>
    </row>
    <row r="48" spans="1:11" ht="13.5" customHeight="1" x14ac:dyDescent="0.25">
      <c r="A48" s="18"/>
      <c r="B48" s="96" t="s">
        <v>30</v>
      </c>
      <c r="C48" s="97"/>
      <c r="D48" s="97"/>
      <c r="E48" s="98"/>
      <c r="F48" s="98"/>
      <c r="G48" s="93">
        <f>SUM(G42:G47)</f>
        <v>1707974</v>
      </c>
    </row>
    <row r="49" spans="1:9" ht="12" customHeight="1" x14ac:dyDescent="0.25">
      <c r="A49" s="2"/>
      <c r="B49" s="145"/>
      <c r="C49" s="146"/>
      <c r="D49" s="146"/>
      <c r="E49" s="147"/>
      <c r="F49" s="148"/>
      <c r="G49" s="149"/>
    </row>
    <row r="50" spans="1:9" ht="12" customHeight="1" x14ac:dyDescent="0.25">
      <c r="A50" s="4"/>
      <c r="B50" s="125" t="s">
        <v>31</v>
      </c>
      <c r="C50" s="126"/>
      <c r="D50" s="127"/>
      <c r="E50" s="127"/>
      <c r="F50" s="128"/>
      <c r="G50" s="129"/>
    </row>
    <row r="51" spans="1:9" ht="24" customHeight="1" x14ac:dyDescent="0.25">
      <c r="A51" s="4"/>
      <c r="B51" s="150" t="s">
        <v>32</v>
      </c>
      <c r="C51" s="143" t="s">
        <v>28</v>
      </c>
      <c r="D51" s="143" t="s">
        <v>29</v>
      </c>
      <c r="E51" s="150" t="s">
        <v>17</v>
      </c>
      <c r="F51" s="143" t="s">
        <v>18</v>
      </c>
      <c r="G51" s="150" t="s">
        <v>19</v>
      </c>
    </row>
    <row r="52" spans="1:9" ht="11.25" customHeight="1" x14ac:dyDescent="0.25">
      <c r="A52" s="18"/>
      <c r="B52" s="151"/>
      <c r="C52" s="152"/>
      <c r="D52" s="152"/>
      <c r="E52" s="151"/>
      <c r="F52" s="152"/>
      <c r="G52" s="151"/>
    </row>
    <row r="53" spans="1:9" ht="13.5" customHeight="1" x14ac:dyDescent="0.25">
      <c r="A53" s="4"/>
      <c r="B53" s="99" t="s">
        <v>33</v>
      </c>
      <c r="C53" s="100"/>
      <c r="D53" s="100"/>
      <c r="E53" s="101"/>
      <c r="F53" s="102"/>
      <c r="G53" s="103"/>
      <c r="I53" s="59"/>
    </row>
    <row r="54" spans="1:9" ht="12" customHeight="1" x14ac:dyDescent="0.25">
      <c r="A54" s="2"/>
      <c r="B54" s="153"/>
      <c r="C54" s="153"/>
      <c r="D54" s="153"/>
      <c r="E54" s="153"/>
      <c r="F54" s="154"/>
      <c r="G54" s="155"/>
    </row>
    <row r="55" spans="1:9" ht="12" customHeight="1" x14ac:dyDescent="0.25">
      <c r="A55" s="18"/>
      <c r="B55" s="156" t="s">
        <v>34</v>
      </c>
      <c r="C55" s="157"/>
      <c r="D55" s="157"/>
      <c r="E55" s="157"/>
      <c r="F55" s="157"/>
      <c r="G55" s="158">
        <f>G24+G29+G38+G48+G53</f>
        <v>2383974</v>
      </c>
    </row>
    <row r="56" spans="1:9" ht="12" customHeight="1" x14ac:dyDescent="0.25">
      <c r="A56" s="18"/>
      <c r="B56" s="159" t="s">
        <v>35</v>
      </c>
      <c r="C56" s="160"/>
      <c r="D56" s="160"/>
      <c r="E56" s="160"/>
      <c r="F56" s="160"/>
      <c r="G56" s="161">
        <f>G55*0.05</f>
        <v>119198.70000000001</v>
      </c>
    </row>
    <row r="57" spans="1:9" ht="12" customHeight="1" x14ac:dyDescent="0.25">
      <c r="A57" s="18"/>
      <c r="B57" s="162" t="s">
        <v>36</v>
      </c>
      <c r="C57" s="163"/>
      <c r="D57" s="163"/>
      <c r="E57" s="163"/>
      <c r="F57" s="163"/>
      <c r="G57" s="164">
        <f>G56+G55</f>
        <v>2503172.7000000002</v>
      </c>
    </row>
    <row r="58" spans="1:9" ht="12" customHeight="1" x14ac:dyDescent="0.25">
      <c r="A58" s="18"/>
      <c r="B58" s="159" t="s">
        <v>37</v>
      </c>
      <c r="C58" s="160"/>
      <c r="D58" s="160"/>
      <c r="E58" s="160"/>
      <c r="F58" s="160"/>
      <c r="G58" s="161">
        <f>G12</f>
        <v>3200000</v>
      </c>
    </row>
    <row r="59" spans="1:9" ht="12" customHeight="1" x14ac:dyDescent="0.25">
      <c r="A59" s="18"/>
      <c r="B59" s="165" t="s">
        <v>38</v>
      </c>
      <c r="C59" s="166"/>
      <c r="D59" s="166"/>
      <c r="E59" s="166"/>
      <c r="F59" s="166"/>
      <c r="G59" s="167">
        <f>G58-G57</f>
        <v>696827.29999999981</v>
      </c>
    </row>
    <row r="60" spans="1:9" ht="12" customHeight="1" x14ac:dyDescent="0.25">
      <c r="A60" s="18"/>
      <c r="B60" s="19" t="s">
        <v>39</v>
      </c>
      <c r="C60" s="20"/>
      <c r="D60" s="20"/>
      <c r="E60" s="20"/>
      <c r="F60" s="20"/>
      <c r="G60" s="55"/>
    </row>
    <row r="61" spans="1:9" ht="12.75" customHeight="1" thickBot="1" x14ac:dyDescent="0.3">
      <c r="A61" s="18"/>
      <c r="B61" s="21"/>
      <c r="C61" s="20"/>
      <c r="D61" s="20"/>
      <c r="E61" s="20"/>
      <c r="F61" s="20"/>
      <c r="G61" s="55"/>
    </row>
    <row r="62" spans="1:9" ht="12" customHeight="1" x14ac:dyDescent="0.25">
      <c r="A62" s="18"/>
      <c r="B62" s="32" t="s">
        <v>40</v>
      </c>
      <c r="C62" s="33"/>
      <c r="D62" s="33"/>
      <c r="E62" s="33"/>
      <c r="F62" s="34"/>
      <c r="G62" s="55"/>
    </row>
    <row r="63" spans="1:9" ht="12" customHeight="1" x14ac:dyDescent="0.25">
      <c r="A63" s="18"/>
      <c r="B63" s="35" t="s">
        <v>41</v>
      </c>
      <c r="C63" s="17"/>
      <c r="D63" s="17"/>
      <c r="E63" s="17"/>
      <c r="F63" s="36"/>
      <c r="G63" s="55"/>
    </row>
    <row r="64" spans="1:9" ht="12" customHeight="1" x14ac:dyDescent="0.25">
      <c r="A64" s="18"/>
      <c r="B64" s="35" t="s">
        <v>42</v>
      </c>
      <c r="C64" s="17"/>
      <c r="D64" s="17"/>
      <c r="E64" s="17"/>
      <c r="F64" s="36"/>
      <c r="G64" s="55"/>
    </row>
    <row r="65" spans="1:7" ht="12" customHeight="1" x14ac:dyDescent="0.25">
      <c r="A65" s="18"/>
      <c r="B65" s="35" t="s">
        <v>43</v>
      </c>
      <c r="C65" s="17"/>
      <c r="D65" s="17"/>
      <c r="E65" s="17"/>
      <c r="F65" s="36"/>
      <c r="G65" s="55"/>
    </row>
    <row r="66" spans="1:7" ht="12" customHeight="1" x14ac:dyDescent="0.25">
      <c r="A66" s="18"/>
      <c r="B66" s="35" t="s">
        <v>44</v>
      </c>
      <c r="C66" s="17"/>
      <c r="D66" s="17"/>
      <c r="E66" s="17"/>
      <c r="F66" s="36"/>
      <c r="G66" s="55"/>
    </row>
    <row r="67" spans="1:7" ht="12" customHeight="1" x14ac:dyDescent="0.25">
      <c r="A67" s="18"/>
      <c r="B67" s="35" t="s">
        <v>45</v>
      </c>
      <c r="C67" s="17"/>
      <c r="D67" s="17"/>
      <c r="E67" s="17"/>
      <c r="F67" s="36"/>
      <c r="G67" s="55"/>
    </row>
    <row r="68" spans="1:7" ht="12.75" customHeight="1" thickBot="1" x14ac:dyDescent="0.3">
      <c r="A68" s="18"/>
      <c r="B68" s="37" t="s">
        <v>46</v>
      </c>
      <c r="C68" s="38"/>
      <c r="D68" s="38"/>
      <c r="E68" s="38"/>
      <c r="F68" s="39"/>
      <c r="G68" s="55"/>
    </row>
    <row r="69" spans="1:7" ht="12.75" customHeight="1" x14ac:dyDescent="0.25">
      <c r="A69" s="18"/>
      <c r="B69" s="30"/>
      <c r="C69" s="17"/>
      <c r="D69" s="17"/>
      <c r="E69" s="17"/>
      <c r="F69" s="17"/>
      <c r="G69" s="55"/>
    </row>
    <row r="70" spans="1:7" ht="15" customHeight="1" thickBot="1" x14ac:dyDescent="0.3">
      <c r="A70" s="18"/>
      <c r="B70" s="77" t="s">
        <v>47</v>
      </c>
      <c r="C70" s="78"/>
      <c r="D70" s="29"/>
      <c r="E70" s="13"/>
      <c r="F70" s="13"/>
      <c r="G70" s="55"/>
    </row>
    <row r="71" spans="1:7" ht="12" customHeight="1" x14ac:dyDescent="0.25">
      <c r="A71" s="18"/>
      <c r="B71" s="23" t="s">
        <v>32</v>
      </c>
      <c r="C71" s="63" t="s">
        <v>93</v>
      </c>
      <c r="D71" s="64" t="s">
        <v>48</v>
      </c>
      <c r="E71" s="13"/>
      <c r="F71" s="13"/>
      <c r="G71" s="55"/>
    </row>
    <row r="72" spans="1:7" ht="12" customHeight="1" x14ac:dyDescent="0.25">
      <c r="A72" s="18"/>
      <c r="B72" s="24" t="s">
        <v>49</v>
      </c>
      <c r="C72" s="14">
        <f>G24</f>
        <v>546000</v>
      </c>
      <c r="D72" s="25">
        <f>(C72/C78)</f>
        <v>0.2181231842293582</v>
      </c>
      <c r="E72" s="13"/>
      <c r="F72" s="13"/>
      <c r="G72" s="55"/>
    </row>
    <row r="73" spans="1:7" ht="12" customHeight="1" x14ac:dyDescent="0.25">
      <c r="A73" s="18"/>
      <c r="B73" s="24" t="s">
        <v>50</v>
      </c>
      <c r="C73" s="14">
        <f>G29</f>
        <v>0</v>
      </c>
      <c r="D73" s="25">
        <v>0</v>
      </c>
      <c r="E73" s="13"/>
      <c r="F73" s="13"/>
      <c r="G73" s="55"/>
    </row>
    <row r="74" spans="1:7" ht="12" customHeight="1" x14ac:dyDescent="0.25">
      <c r="A74" s="18"/>
      <c r="B74" s="24" t="s">
        <v>51</v>
      </c>
      <c r="C74" s="14">
        <f>G38</f>
        <v>130000</v>
      </c>
      <c r="D74" s="25">
        <f>(C74/C78)</f>
        <v>5.1934091483180518E-2</v>
      </c>
      <c r="E74" s="13"/>
      <c r="F74" s="13"/>
      <c r="G74" s="55"/>
    </row>
    <row r="75" spans="1:7" ht="12" customHeight="1" x14ac:dyDescent="0.25">
      <c r="A75" s="18"/>
      <c r="B75" s="24" t="s">
        <v>27</v>
      </c>
      <c r="C75" s="14">
        <f>G48</f>
        <v>1707974</v>
      </c>
      <c r="D75" s="25">
        <f>(C75/C78)</f>
        <v>0.68232367666841365</v>
      </c>
      <c r="E75" s="13"/>
      <c r="F75" s="13"/>
      <c r="G75" s="55"/>
    </row>
    <row r="76" spans="1:7" ht="12" customHeight="1" x14ac:dyDescent="0.25">
      <c r="A76" s="18"/>
      <c r="B76" s="24" t="s">
        <v>52</v>
      </c>
      <c r="C76" s="15">
        <f>G53</f>
        <v>0</v>
      </c>
      <c r="D76" s="25">
        <f>(C76/C78)</f>
        <v>0</v>
      </c>
      <c r="E76" s="16"/>
      <c r="F76" s="16"/>
      <c r="G76" s="55"/>
    </row>
    <row r="77" spans="1:7" ht="12" customHeight="1" x14ac:dyDescent="0.25">
      <c r="A77" s="18"/>
      <c r="B77" s="24" t="s">
        <v>53</v>
      </c>
      <c r="C77" s="15">
        <f>G56</f>
        <v>119198.70000000001</v>
      </c>
      <c r="D77" s="25">
        <f>(C77/C78)</f>
        <v>4.7619047619047623E-2</v>
      </c>
      <c r="E77" s="16"/>
      <c r="F77" s="16"/>
      <c r="G77" s="55"/>
    </row>
    <row r="78" spans="1:7" ht="12.75" customHeight="1" thickBot="1" x14ac:dyDescent="0.3">
      <c r="A78" s="18"/>
      <c r="B78" s="26" t="s">
        <v>94</v>
      </c>
      <c r="C78" s="27">
        <f>SUM(C72:C77)</f>
        <v>2503172.7000000002</v>
      </c>
      <c r="D78" s="28">
        <f>SUM(D72:D77)</f>
        <v>1</v>
      </c>
      <c r="E78" s="16"/>
      <c r="F78" s="16"/>
      <c r="G78" s="55"/>
    </row>
    <row r="79" spans="1:7" ht="12" customHeight="1" x14ac:dyDescent="0.25">
      <c r="A79" s="18"/>
      <c r="B79" s="21"/>
      <c r="C79" s="20"/>
      <c r="D79" s="20"/>
      <c r="E79" s="20"/>
      <c r="F79" s="20"/>
      <c r="G79" s="55"/>
    </row>
    <row r="80" spans="1:7" ht="12.75" customHeight="1" thickBot="1" x14ac:dyDescent="0.3">
      <c r="A80" s="18"/>
      <c r="B80" s="22"/>
      <c r="C80" s="20"/>
      <c r="D80" s="20"/>
      <c r="E80" s="20"/>
      <c r="F80" s="20"/>
      <c r="G80" s="55"/>
    </row>
    <row r="81" spans="1:7" ht="12" customHeight="1" thickBot="1" x14ac:dyDescent="0.3">
      <c r="A81" s="18"/>
      <c r="B81" s="74" t="s">
        <v>69</v>
      </c>
      <c r="C81" s="75"/>
      <c r="D81" s="75"/>
      <c r="E81" s="76"/>
      <c r="F81" s="16"/>
      <c r="G81" s="55"/>
    </row>
    <row r="82" spans="1:7" ht="12" customHeight="1" x14ac:dyDescent="0.25">
      <c r="A82" s="18"/>
      <c r="B82" s="41" t="s">
        <v>67</v>
      </c>
      <c r="C82" s="60">
        <v>20000</v>
      </c>
      <c r="D82" s="60">
        <f>G9</f>
        <v>32000</v>
      </c>
      <c r="E82" s="60">
        <v>35000</v>
      </c>
      <c r="F82" s="40"/>
      <c r="G82" s="56"/>
    </row>
    <row r="83" spans="1:7" ht="12.75" customHeight="1" thickBot="1" x14ac:dyDescent="0.3">
      <c r="A83" s="18"/>
      <c r="B83" s="26" t="s">
        <v>68</v>
      </c>
      <c r="C83" s="27">
        <f>(G57/C82)</f>
        <v>125.158635</v>
      </c>
      <c r="D83" s="27">
        <f>(G57/D82)</f>
        <v>78.224146875000002</v>
      </c>
      <c r="E83" s="42">
        <f>(G57/E82)</f>
        <v>71.519220000000004</v>
      </c>
      <c r="F83" s="40"/>
      <c r="G83" s="56"/>
    </row>
    <row r="84" spans="1:7" ht="15.6" customHeight="1" x14ac:dyDescent="0.25">
      <c r="A84" s="18"/>
      <c r="B84" s="31" t="s">
        <v>54</v>
      </c>
      <c r="C84" s="17"/>
      <c r="D84" s="17"/>
      <c r="E84" s="17"/>
      <c r="F84" s="17"/>
      <c r="G84" s="57"/>
    </row>
  </sheetData>
  <mergeCells count="9">
    <mergeCell ref="E9:F9"/>
    <mergeCell ref="E14:F14"/>
    <mergeCell ref="E15:F15"/>
    <mergeCell ref="B17:G17"/>
    <mergeCell ref="B81:E81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2022-07-04T21:29:15Z</dcterms:modified>
</cp:coreProperties>
</file>