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echia_indap_cl/Documents/Escritorio/2022/CREDITOS 22/FICHAS DE CULTIVO 2022/FICHA DE CULTIVO EN FORMATO/FICHAS TÉCNICAS 2022-2023/"/>
    </mc:Choice>
  </mc:AlternateContent>
  <xr:revisionPtr revIDLastSave="20" documentId="8_{A84C908B-9AC8-45F0-9B68-63DB68636A2C}" xr6:coauthVersionLast="47" xr6:coauthVersionMax="47" xr10:uidLastSave="{CAB2C8E6-9063-4DA0-9377-0D310E679BBB}"/>
  <bookViews>
    <workbookView xWindow="-108" yWindow="-108" windowWidth="23256" windowHeight="12456" xr2:uid="{00000000-000D-0000-FFFF-FFFF00000000}"/>
  </bookViews>
  <sheets>
    <sheet name="Maíz Semilla Lluteñ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4" i="1" l="1"/>
  <c r="F53" i="1"/>
  <c r="F49" i="1"/>
  <c r="F48" i="1"/>
  <c r="F47" i="1"/>
  <c r="G54" i="1" l="1"/>
  <c r="G53" i="1"/>
  <c r="G52" i="1"/>
  <c r="G50" i="1"/>
  <c r="G49" i="1"/>
  <c r="G48" i="1"/>
  <c r="G47" i="1"/>
  <c r="G46" i="1"/>
  <c r="G45" i="1"/>
  <c r="G26" i="1"/>
  <c r="G25" i="1"/>
  <c r="G24" i="1"/>
  <c r="G23" i="1"/>
  <c r="G22" i="1"/>
  <c r="G21" i="1"/>
  <c r="G12" i="1"/>
  <c r="G59" i="1" l="1"/>
  <c r="G51" i="1"/>
  <c r="G37" i="1" l="1"/>
  <c r="G38" i="1"/>
  <c r="G39" i="1"/>
  <c r="G36" i="1"/>
  <c r="G60" i="1" l="1"/>
  <c r="G27" i="1" l="1"/>
  <c r="G40" i="1" l="1"/>
  <c r="C83" i="1" l="1"/>
  <c r="C81" i="1"/>
  <c r="G65" i="1"/>
  <c r="C79" i="1" l="1"/>
  <c r="G55" i="1"/>
  <c r="C82" i="1" s="1"/>
  <c r="G62" i="1" l="1"/>
  <c r="G63" i="1" s="1"/>
  <c r="G64" i="1" l="1"/>
  <c r="D90" i="1" s="1"/>
  <c r="C84" i="1"/>
  <c r="E90" i="1" l="1"/>
  <c r="C90" i="1"/>
  <c r="G66" i="1"/>
  <c r="C85" i="1"/>
  <c r="D82" i="1" l="1"/>
  <c r="D81" i="1"/>
  <c r="D83" i="1"/>
  <c r="D79" i="1"/>
  <c r="D84" i="1"/>
  <c r="D85" i="1" l="1"/>
</calcChain>
</file>

<file path=xl/sharedStrings.xml><?xml version="1.0" encoding="utf-8"?>
<sst xmlns="http://schemas.openxmlformats.org/spreadsheetml/2006/main" count="153" uniqueCount="106">
  <si>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</si>
  <si>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</si>
  <si>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</si>
  <si>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</si>
  <si>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</si>
  <si>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</si>
  <si>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</si>
  <si>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</si>
  <si>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</si>
  <si>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</si>
  <si>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</si>
  <si>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</si>
  <si>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</si>
  <si>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</si>
  <si>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</si>
  <si>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</si>
  <si>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</si>
  <si>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</si>
  <si>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</si>
  <si>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</si>
  <si>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</si>
  <si>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</si>
  <si>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</si>
  <si>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</si>
  <si>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</si>
  <si>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</si>
  <si>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</si>
  <si>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</si>
  <si>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</si>
  <si>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</si>
  <si>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</si>
  <si>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</si>
  <si>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</si>
  <si>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</si>
  <si>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</si>
  <si>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</si>
  <si>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</si>
  <si>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</si>
  <si>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</si>
  <si>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</si>
  <si>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</si>
  <si>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</si>
  <si>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</si>
  <si>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</si>
  <si>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</si>
  <si>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</si>
  <si>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</si>
  <si>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</si>
  <si>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</si>
  <si>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</si>
  <si>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</si>
  <si>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</si>
  <si>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</si>
  <si>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</si>
  <si>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</si>
  <si>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</si>
  <si>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</si>
  <si>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</si>
  <si>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</si>
  <si>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</si>
  <si>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No hay</t>
  </si>
  <si>
    <t>Urea</t>
  </si>
  <si>
    <t>Arica Y Parinacota</t>
  </si>
  <si>
    <t xml:space="preserve">Arica  </t>
  </si>
  <si>
    <t>febrero- marzo</t>
  </si>
  <si>
    <t>u</t>
  </si>
  <si>
    <t>RENDIMIENTO (Kg/Há.)</t>
  </si>
  <si>
    <t>PRECIO ESPERADO ($/kg)</t>
  </si>
  <si>
    <t>Costo unitario ($/kilos) (*)</t>
  </si>
  <si>
    <t>Nitrato de Potasio</t>
  </si>
  <si>
    <t>Materia orgánica (guano)</t>
  </si>
  <si>
    <t>febrero-marzo</t>
  </si>
  <si>
    <t>Aplicación materia orgánica</t>
  </si>
  <si>
    <t>Aplicación agroquímicos</t>
  </si>
  <si>
    <t>JM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</si>
  <si>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</si>
  <si>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</si>
  <si>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Tractor/Arado</t>
  </si>
  <si>
    <t>Tractor/Rastra</t>
  </si>
  <si>
    <t>Tractor/Camellonado</t>
  </si>
  <si>
    <t>Rendimiento (Kilos/ha)</t>
  </si>
  <si>
    <t>abril</t>
  </si>
  <si>
    <t>Lluta</t>
  </si>
  <si>
    <t>febrero</t>
  </si>
  <si>
    <t>$/ha</t>
  </si>
  <si>
    <t>Tractor/Rotovador</t>
  </si>
  <si>
    <t>Aplicación fertilizantes</t>
  </si>
  <si>
    <t>julio</t>
  </si>
  <si>
    <t>Siembra</t>
  </si>
  <si>
    <t>Fosfato monoamonico</t>
  </si>
  <si>
    <t xml:space="preserve">Engeo 247 SC </t>
  </si>
  <si>
    <t>Evisec 50 SP</t>
  </si>
  <si>
    <t>Sacos</t>
  </si>
  <si>
    <t>Lluteño</t>
  </si>
  <si>
    <t>Bajo</t>
  </si>
  <si>
    <t>MAIZ LLUTEÑO SEMILLA</t>
  </si>
  <si>
    <t>Mercado local</t>
  </si>
  <si>
    <t>agosto-septbre</t>
  </si>
  <si>
    <t>Riegos</t>
  </si>
  <si>
    <t>agosto-febrero</t>
  </si>
  <si>
    <t>septbre-enero</t>
  </si>
  <si>
    <t>Cosecha, desgranado</t>
  </si>
  <si>
    <t>Semillas (autoproduccion)</t>
  </si>
  <si>
    <t>septiembre- enero</t>
  </si>
  <si>
    <t>Manzate</t>
  </si>
  <si>
    <t>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</si>
</sst>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5" fillId="0" borderId="56" xfId="0" applyFont="1" applyFill="1" applyBorder="1"/>
    <xf numFmtId="0" fontId="7" fillId="0" borderId="56" xfId="0" applyFont="1" applyFill="1" applyBorder="1"/>
    <xf numFmtId="0" fontId="5" fillId="0" borderId="56" xfId="0" applyFont="1" applyFill="1" applyBorder="1" applyAlignment="1">
      <alignment wrapText="1"/>
    </xf>
    <xf numFmtId="49" fontId="1" fillId="2" borderId="47" xfId="0" applyNumberFormat="1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6" fillId="8" borderId="5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0" fontId="1" fillId="2" borderId="24" xfId="0" applyFont="1" applyFill="1" applyBorder="1" applyAlignment="1">
      <alignment horizontal="justify" vertical="justify"/>
    </xf>
    <xf numFmtId="49" fontId="3" fillId="3" borderId="58" xfId="0" applyNumberFormat="1" applyFont="1" applyFill="1" applyBorder="1" applyAlignment="1">
      <alignment horizontal="justify" vertical="justify"/>
    </xf>
    <xf numFmtId="0" fontId="1" fillId="0" borderId="22" xfId="0" applyNumberFormat="1" applyFont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/>
    </xf>
    <xf numFmtId="49" fontId="3" fillId="3" borderId="19" xfId="0" applyNumberFormat="1" applyFont="1" applyFill="1" applyBorder="1" applyAlignment="1">
      <alignment horizontal="justify" vertical="justify"/>
    </xf>
    <xf numFmtId="0" fontId="1" fillId="2" borderId="25" xfId="0" applyFont="1" applyFill="1" applyBorder="1" applyAlignment="1">
      <alignment horizontal="justify" vertical="justify"/>
    </xf>
    <xf numFmtId="3" fontId="1" fillId="2" borderId="25" xfId="0" applyNumberFormat="1" applyFont="1" applyFill="1" applyBorder="1" applyAlignment="1">
      <alignment horizontal="justify" vertical="justify"/>
    </xf>
    <xf numFmtId="49" fontId="2" fillId="5" borderId="26" xfId="0" applyNumberFormat="1" applyFont="1" applyFill="1" applyBorder="1" applyAlignment="1">
      <alignment horizontal="justify" vertical="justify"/>
    </xf>
    <xf numFmtId="0" fontId="2" fillId="5" borderId="27" xfId="0" applyFont="1" applyFill="1" applyBorder="1" applyAlignment="1">
      <alignment horizontal="justify" vertical="justify"/>
    </xf>
    <xf numFmtId="49" fontId="2" fillId="3" borderId="29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9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1" xfId="0" applyNumberFormat="1" applyFont="1" applyFill="1" applyBorder="1" applyAlignment="1">
      <alignment horizontal="justify" vertical="justify"/>
    </xf>
    <xf numFmtId="0" fontId="2" fillId="5" borderId="32" xfId="0" applyFont="1" applyFill="1" applyBorder="1" applyAlignment="1">
      <alignment horizontal="justify" vertical="justify"/>
    </xf>
    <xf numFmtId="49" fontId="1" fillId="2" borderId="22" xfId="0" applyNumberFormat="1" applyFont="1" applyFill="1" applyBorder="1" applyAlignment="1">
      <alignment horizontal="justify" vertical="justify"/>
    </xf>
    <xf numFmtId="0" fontId="2" fillId="2" borderId="22" xfId="0" applyFont="1" applyFill="1" applyBorder="1" applyAlignment="1">
      <alignment horizontal="justify" vertical="justify"/>
    </xf>
    <xf numFmtId="165" fontId="2" fillId="2" borderId="22" xfId="0" applyNumberFormat="1" applyFont="1" applyFill="1" applyBorder="1" applyAlignment="1">
      <alignment horizontal="justify" vertical="justify"/>
    </xf>
    <xf numFmtId="0" fontId="1" fillId="2" borderId="22" xfId="0" applyFont="1" applyFill="1" applyBorder="1" applyAlignment="1">
      <alignment horizontal="justify" vertical="justify"/>
    </xf>
    <xf numFmtId="49" fontId="6" fillId="2" borderId="44" xfId="0" applyNumberFormat="1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6" xfId="0" applyFont="1" applyFill="1" applyBorder="1" applyAlignment="1">
      <alignment horizontal="justify" vertical="justify"/>
    </xf>
    <xf numFmtId="0" fontId="1" fillId="2" borderId="48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2" borderId="51" xfId="0" applyFont="1" applyFill="1" applyBorder="1" applyAlignment="1">
      <alignment horizontal="justify" vertical="justify"/>
    </xf>
    <xf numFmtId="0" fontId="1" fillId="9" borderId="43" xfId="0" applyFont="1" applyFill="1" applyBorder="1" applyAlignment="1">
      <alignment horizontal="justify" vertical="justify"/>
    </xf>
    <xf numFmtId="0" fontId="1" fillId="7" borderId="22" xfId="0" applyFont="1" applyFill="1" applyBorder="1" applyAlignment="1">
      <alignment horizontal="justify" vertical="justify"/>
    </xf>
    <xf numFmtId="49" fontId="6" fillId="8" borderId="34" xfId="0" applyNumberFormat="1" applyFont="1" applyFill="1" applyBorder="1" applyAlignment="1">
      <alignment horizontal="justify" vertical="justify"/>
    </xf>
    <xf numFmtId="49" fontId="6" fillId="2" borderId="36" xfId="0" applyNumberFormat="1" applyFont="1" applyFill="1" applyBorder="1" applyAlignment="1">
      <alignment horizontal="justify" vertical="justify"/>
    </xf>
    <xf numFmtId="0" fontId="2" fillId="7" borderId="22" xfId="0" applyFont="1" applyFill="1" applyBorder="1" applyAlignment="1">
      <alignment horizontal="justify" vertical="justify"/>
    </xf>
    <xf numFmtId="49" fontId="6" fillId="8" borderId="38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3" fillId="2" borderId="22" xfId="0" applyFont="1" applyFill="1" applyBorder="1" applyAlignment="1">
      <alignment horizontal="justify" vertical="justify"/>
    </xf>
    <xf numFmtId="0" fontId="1" fillId="2" borderId="20" xfId="0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49" fontId="10" fillId="9" borderId="22" xfId="0" applyNumberFormat="1" applyFont="1" applyFill="1" applyBorder="1" applyAlignment="1">
      <alignment horizontal="justify" vertical="justify"/>
    </xf>
    <xf numFmtId="0" fontId="2" fillId="9" borderId="22" xfId="0" applyFont="1" applyFill="1" applyBorder="1" applyAlignment="1">
      <alignment horizontal="justify" vertical="justify"/>
    </xf>
    <xf numFmtId="0" fontId="2" fillId="9" borderId="52" xfId="0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0" fontId="6" fillId="7" borderId="22" xfId="0" applyFont="1" applyFill="1" applyBorder="1" applyAlignment="1">
      <alignment horizontal="justify" vertical="justify"/>
    </xf>
    <xf numFmtId="165" fontId="6" fillId="2" borderId="22" xfId="0" applyNumberFormat="1" applyFont="1" applyFill="1" applyBorder="1" applyAlignment="1">
      <alignment horizontal="justify" vertical="justify"/>
    </xf>
    <xf numFmtId="166" fontId="6" fillId="8" borderId="40" xfId="0" applyNumberFormat="1" applyFont="1" applyFill="1" applyBorder="1" applyAlignment="1">
      <alignment horizontal="justify" vertical="justify"/>
    </xf>
    <xf numFmtId="0" fontId="0" fillId="0" borderId="0" xfId="0" applyNumberFormat="1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49" fontId="6" fillId="8" borderId="53" xfId="0" applyNumberFormat="1" applyFont="1" applyFill="1" applyBorder="1" applyAlignment="1">
      <alignment horizontal="left" vertical="justify"/>
    </xf>
    <xf numFmtId="165" fontId="2" fillId="5" borderId="28" xfId="0" applyNumberFormat="1" applyFont="1" applyFill="1" applyBorder="1" applyAlignment="1">
      <alignment horizontal="right" vertical="justify"/>
    </xf>
    <xf numFmtId="165" fontId="2" fillId="3" borderId="30" xfId="0" applyNumberFormat="1" applyFont="1" applyFill="1" applyBorder="1" applyAlignment="1">
      <alignment horizontal="right" vertical="justify"/>
    </xf>
    <xf numFmtId="165" fontId="2" fillId="5" borderId="30" xfId="0" applyNumberFormat="1" applyFont="1" applyFill="1" applyBorder="1" applyAlignment="1">
      <alignment horizontal="right" vertical="justify"/>
    </xf>
    <xf numFmtId="165" fontId="2" fillId="6" borderId="33" xfId="0" applyNumberFormat="1" applyFont="1" applyFill="1" applyBorder="1" applyAlignment="1">
      <alignment horizontal="right" vertical="justify"/>
    </xf>
    <xf numFmtId="3" fontId="3" fillId="3" borderId="19" xfId="0" applyNumberFormat="1" applyFont="1" applyFill="1" applyBorder="1" applyAlignment="1">
      <alignment horizontal="right" vertical="justify"/>
    </xf>
    <xf numFmtId="3" fontId="3" fillId="3" borderId="58" xfId="0" applyNumberFormat="1" applyFont="1" applyFill="1" applyBorder="1" applyAlignment="1">
      <alignment horizontal="right" vertical="justify"/>
    </xf>
    <xf numFmtId="0" fontId="3" fillId="3" borderId="58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0" fontId="3" fillId="3" borderId="19" xfId="0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 vertical="center" wrapText="1"/>
    </xf>
    <xf numFmtId="49" fontId="5" fillId="10" borderId="56" xfId="0" applyNumberFormat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7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40" xfId="0" applyNumberFormat="1" applyFont="1" applyFill="1" applyBorder="1" applyAlignment="1">
      <alignment horizontal="right" vertical="center"/>
    </xf>
    <xf numFmtId="49" fontId="6" fillId="8" borderId="23" xfId="0" applyNumberFormat="1" applyFont="1" applyFill="1" applyBorder="1" applyAlignment="1">
      <alignment horizontal="right" vertical="center"/>
    </xf>
    <xf numFmtId="49" fontId="6" fillId="8" borderId="35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9" xfId="0" applyNumberFormat="1" applyFont="1" applyFill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right" vertical="center" wrapText="1"/>
    </xf>
    <xf numFmtId="0" fontId="1" fillId="2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 vertical="center" wrapText="1"/>
    </xf>
    <xf numFmtId="0" fontId="1" fillId="0" borderId="56" xfId="0" applyNumberFormat="1" applyFont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left" vertical="center" wrapText="1"/>
    </xf>
    <xf numFmtId="0" fontId="1" fillId="0" borderId="56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49" fontId="5" fillId="10" borderId="56" xfId="0" applyNumberFormat="1" applyFont="1" applyFill="1" applyBorder="1" applyAlignment="1">
      <alignment horizontal="right" vertical="center" wrapText="1"/>
    </xf>
    <xf numFmtId="0" fontId="1" fillId="10" borderId="56" xfId="0" applyFont="1" applyFill="1" applyBorder="1" applyAlignment="1">
      <alignment horizontal="right"/>
    </xf>
    <xf numFmtId="3" fontId="1" fillId="10" borderId="56" xfId="0" applyNumberFormat="1" applyFont="1" applyFill="1" applyBorder="1" applyAlignment="1">
      <alignment horizontal="right"/>
    </xf>
    <xf numFmtId="49" fontId="1" fillId="10" borderId="56" xfId="0" applyNumberFormat="1" applyFont="1" applyFill="1" applyBorder="1" applyAlignment="1">
      <alignment horizontal="right"/>
    </xf>
    <xf numFmtId="0" fontId="1" fillId="10" borderId="56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/>
    </xf>
    <xf numFmtId="0" fontId="5" fillId="0" borderId="56" xfId="0" applyFont="1" applyFill="1" applyBorder="1" applyAlignment="1">
      <alignment horizontal="right" wrapText="1"/>
    </xf>
    <xf numFmtId="3" fontId="1" fillId="2" borderId="56" xfId="0" applyNumberFormat="1" applyFont="1" applyFill="1" applyBorder="1" applyAlignment="1">
      <alignment horizontal="right" vertical="center"/>
    </xf>
    <xf numFmtId="1" fontId="1" fillId="2" borderId="5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0" fontId="6" fillId="10" borderId="56" xfId="0" applyFont="1" applyFill="1" applyBorder="1" applyAlignment="1">
      <alignment horizontal="right" vertical="center" wrapText="1"/>
    </xf>
    <xf numFmtId="49" fontId="6" fillId="10" borderId="56" xfId="0" applyNumberFormat="1" applyFont="1" applyFill="1" applyBorder="1" applyAlignment="1">
      <alignment horizontal="left" vertical="center" wrapText="1"/>
    </xf>
    <xf numFmtId="49" fontId="1" fillId="10" borderId="56" xfId="0" applyNumberFormat="1" applyFont="1" applyFill="1" applyBorder="1" applyAlignment="1"/>
    <xf numFmtId="49" fontId="6" fillId="10" borderId="56" xfId="0" applyNumberFormat="1" applyFont="1" applyFill="1" applyBorder="1" applyAlignment="1"/>
    <xf numFmtId="0" fontId="7" fillId="0" borderId="56" xfId="0" applyFont="1" applyFill="1" applyBorder="1" applyAlignment="1">
      <alignment horizontal="left" vertical="center"/>
    </xf>
    <xf numFmtId="0" fontId="5" fillId="0" borderId="59" xfId="0" applyFont="1" applyFill="1" applyBorder="1" applyAlignment="1">
      <alignment wrapText="1"/>
    </xf>
    <xf numFmtId="0" fontId="5" fillId="0" borderId="56" xfId="0" applyFont="1" applyFill="1" applyBorder="1" applyAlignment="1">
      <alignment horizontal="right" vertical="center"/>
    </xf>
    <xf numFmtId="0" fontId="1" fillId="10" borderId="56" xfId="0" applyFont="1" applyFill="1" applyBorder="1" applyAlignment="1">
      <alignment horizontal="right" vertical="center"/>
    </xf>
    <xf numFmtId="3" fontId="1" fillId="10" borderId="56" xfId="0" applyNumberFormat="1" applyFont="1" applyFill="1" applyBorder="1" applyAlignment="1">
      <alignment horizontal="right" vertical="center"/>
    </xf>
    <xf numFmtId="0" fontId="1" fillId="10" borderId="60" xfId="0" applyFont="1" applyFill="1" applyBorder="1" applyAlignment="1">
      <alignment horizontal="right" vertical="center"/>
    </xf>
    <xf numFmtId="0" fontId="1" fillId="10" borderId="61" xfId="0" applyFont="1" applyFill="1" applyBorder="1" applyAlignment="1">
      <alignment horizontal="right" vertical="center"/>
    </xf>
    <xf numFmtId="0" fontId="5" fillId="0" borderId="59" xfId="0" applyFont="1" applyFill="1" applyBorder="1" applyAlignment="1">
      <alignment horizontal="right" vertical="center"/>
    </xf>
    <xf numFmtId="3" fontId="1" fillId="10" borderId="61" xfId="0" applyNumberFormat="1" applyFont="1" applyFill="1" applyBorder="1" applyAlignment="1">
      <alignment horizontal="right"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5" xfId="0" applyNumberFormat="1" applyFont="1" applyFill="1" applyBorder="1" applyAlignment="1">
      <alignment horizontal="left" vertical="justify"/>
    </xf>
    <xf numFmtId="49" fontId="10" fillId="9" borderId="41" xfId="0" applyNumberFormat="1" applyFont="1" applyFill="1" applyBorder="1" applyAlignment="1">
      <alignment horizontal="justify" vertical="justify"/>
    </xf>
    <xf numFmtId="0" fontId="6" fillId="9" borderId="42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4"/>
  <sheetViews>
    <sheetView showGridLines="0" tabSelected="1" workbookViewId="0">
      <selection activeCell="B1" sqref="B1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9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255" ht="15" customHeight="1" x14ac:dyDescent="0.3">
      <c r="A1" s="2"/>
      <c r="B1" s="2"/>
      <c r="C1" s="2"/>
      <c r="D1" s="2"/>
      <c r="E1" s="2"/>
      <c r="F1" s="2"/>
      <c r="G1" s="2"/>
    </row>
    <row r="2" spans="1:255" ht="15" customHeight="1" x14ac:dyDescent="0.3">
      <c r="A2" s="2"/>
      <c r="B2" s="2"/>
      <c r="C2" s="2"/>
      <c r="D2" s="2"/>
      <c r="E2" s="2"/>
      <c r="F2" s="2"/>
      <c r="G2" s="2"/>
    </row>
    <row r="3" spans="1:255" ht="15" customHeight="1" x14ac:dyDescent="0.3">
      <c r="A3" s="2"/>
      <c r="B3" s="2"/>
      <c r="C3" s="2"/>
      <c r="D3" s="2"/>
      <c r="E3" s="2"/>
      <c r="F3" s="2"/>
      <c r="G3" s="2"/>
    </row>
    <row r="4" spans="1:255" ht="15" customHeight="1" x14ac:dyDescent="0.3">
      <c r="A4" s="2"/>
      <c r="B4" s="2"/>
      <c r="C4" s="2"/>
      <c r="D4" s="2"/>
      <c r="E4" s="2"/>
      <c r="F4" s="2"/>
      <c r="G4" s="2"/>
    </row>
    <row r="5" spans="1:255" ht="15" customHeight="1" x14ac:dyDescent="0.3">
      <c r="A5" s="2"/>
      <c r="B5" s="2"/>
      <c r="C5" s="2"/>
      <c r="D5" s="2"/>
      <c r="E5" s="2"/>
      <c r="F5" s="2"/>
      <c r="G5" s="2"/>
    </row>
    <row r="6" spans="1:255" ht="15" customHeight="1" x14ac:dyDescent="0.3">
      <c r="A6" s="2"/>
      <c r="B6" s="2"/>
      <c r="C6" s="2"/>
      <c r="D6" s="2"/>
      <c r="E6" s="2"/>
      <c r="F6" s="2"/>
      <c r="G6" s="2"/>
    </row>
    <row r="7" spans="1:255" ht="15" customHeight="1" x14ac:dyDescent="0.3">
      <c r="A7" s="2"/>
      <c r="B7" s="2"/>
      <c r="C7" s="2"/>
      <c r="D7" s="2"/>
      <c r="E7" s="2"/>
      <c r="F7" s="2"/>
      <c r="G7" s="2"/>
    </row>
    <row r="8" spans="1:255" ht="15" customHeight="1" x14ac:dyDescent="0.3">
      <c r="A8" s="2"/>
      <c r="B8" s="3"/>
      <c r="C8" s="4"/>
      <c r="D8" s="2"/>
      <c r="E8" s="4"/>
      <c r="F8" s="4"/>
      <c r="G8" s="4"/>
    </row>
    <row r="9" spans="1:255" s="17" customFormat="1" ht="12" customHeight="1" x14ac:dyDescent="0.3">
      <c r="A9" s="15"/>
      <c r="B9" s="5" t="s">
        <v>0</v>
      </c>
      <c r="C9" s="101" t="s">
        <v>95</v>
      </c>
      <c r="D9" s="6"/>
      <c r="E9" s="148" t="s">
        <v>66</v>
      </c>
      <c r="F9" s="149"/>
      <c r="G9" s="106">
        <v>2500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</row>
    <row r="10" spans="1:255" s="17" customFormat="1" ht="26.25" customHeight="1" x14ac:dyDescent="0.3">
      <c r="A10" s="15"/>
      <c r="B10" s="7" t="s">
        <v>1</v>
      </c>
      <c r="C10" s="102" t="s">
        <v>93</v>
      </c>
      <c r="D10" s="6"/>
      <c r="E10" s="150" t="s">
        <v>2</v>
      </c>
      <c r="F10" s="151"/>
      <c r="G10" s="101" t="s">
        <v>105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</row>
    <row r="11" spans="1:255" s="17" customFormat="1" ht="18" customHeight="1" x14ac:dyDescent="0.3">
      <c r="A11" s="15"/>
      <c r="B11" s="7" t="s">
        <v>3</v>
      </c>
      <c r="C11" s="101" t="s">
        <v>94</v>
      </c>
      <c r="D11" s="6"/>
      <c r="E11" s="150" t="s">
        <v>67</v>
      </c>
      <c r="F11" s="151"/>
      <c r="G11" s="129">
        <v>3500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</row>
    <row r="12" spans="1:255" s="17" customFormat="1" ht="11.25" customHeight="1" x14ac:dyDescent="0.3">
      <c r="A12" s="15"/>
      <c r="B12" s="7" t="s">
        <v>4</v>
      </c>
      <c r="C12" s="102" t="s">
        <v>62</v>
      </c>
      <c r="D12" s="6"/>
      <c r="E12" s="104" t="s">
        <v>5</v>
      </c>
      <c r="F12" s="134"/>
      <c r="G12" s="105">
        <f>(G9*G11)</f>
        <v>8750000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</row>
    <row r="13" spans="1:255" s="17" customFormat="1" ht="11.25" customHeight="1" x14ac:dyDescent="0.3">
      <c r="A13" s="15"/>
      <c r="B13" s="7" t="s">
        <v>6</v>
      </c>
      <c r="C13" s="101" t="s">
        <v>63</v>
      </c>
      <c r="D13" s="6"/>
      <c r="E13" s="150" t="s">
        <v>7</v>
      </c>
      <c r="F13" s="151"/>
      <c r="G13" s="101" t="s">
        <v>96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</row>
    <row r="14" spans="1:255" s="17" customFormat="1" ht="13.5" customHeight="1" x14ac:dyDescent="0.3">
      <c r="A14" s="15"/>
      <c r="B14" s="7" t="s">
        <v>8</v>
      </c>
      <c r="C14" s="101" t="s">
        <v>82</v>
      </c>
      <c r="D14" s="6"/>
      <c r="E14" s="150" t="s">
        <v>9</v>
      </c>
      <c r="F14" s="151"/>
      <c r="G14" s="101" t="s">
        <v>64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</row>
    <row r="15" spans="1:255" s="17" customFormat="1" ht="25.5" customHeight="1" x14ac:dyDescent="0.3">
      <c r="A15" s="15"/>
      <c r="B15" s="7" t="s">
        <v>10</v>
      </c>
      <c r="C15" s="103">
        <v>44726</v>
      </c>
      <c r="D15" s="6"/>
      <c r="E15" s="152" t="s">
        <v>11</v>
      </c>
      <c r="F15" s="153"/>
      <c r="G15" s="102" t="s">
        <v>60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</row>
    <row r="16" spans="1:255" s="17" customFormat="1" ht="12" customHeight="1" x14ac:dyDescent="0.3">
      <c r="A16" s="18"/>
      <c r="B16" s="19"/>
      <c r="C16" s="20"/>
      <c r="D16" s="21"/>
      <c r="E16" s="22"/>
      <c r="F16" s="22"/>
      <c r="G16" s="23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</row>
    <row r="17" spans="1:255" s="17" customFormat="1" ht="12" customHeight="1" x14ac:dyDescent="0.3">
      <c r="A17" s="24"/>
      <c r="B17" s="154" t="s">
        <v>12</v>
      </c>
      <c r="C17" s="155"/>
      <c r="D17" s="155"/>
      <c r="E17" s="155"/>
      <c r="F17" s="155"/>
      <c r="G17" s="155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spans="1:255" s="17" customFormat="1" ht="12" customHeight="1" x14ac:dyDescent="0.3">
      <c r="A18" s="18"/>
      <c r="B18" s="25"/>
      <c r="C18" s="26"/>
      <c r="D18" s="26"/>
      <c r="E18" s="26"/>
      <c r="F18" s="26"/>
      <c r="G18" s="2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</row>
    <row r="19" spans="1:255" s="17" customFormat="1" ht="12" customHeight="1" x14ac:dyDescent="0.3">
      <c r="A19" s="15"/>
      <c r="B19" s="27" t="s">
        <v>13</v>
      </c>
      <c r="C19" s="28"/>
      <c r="D19" s="21"/>
      <c r="E19" s="21"/>
      <c r="F19" s="21"/>
      <c r="G19" s="21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</row>
    <row r="20" spans="1:255" s="17" customFormat="1" ht="24" customHeight="1" x14ac:dyDescent="0.3">
      <c r="A20" s="24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</row>
    <row r="21" spans="1:255" s="17" customFormat="1" ht="12.75" customHeight="1" x14ac:dyDescent="0.3">
      <c r="A21" s="24"/>
      <c r="B21" s="8" t="s">
        <v>88</v>
      </c>
      <c r="C21" s="102" t="s">
        <v>20</v>
      </c>
      <c r="D21" s="107">
        <v>10</v>
      </c>
      <c r="E21" s="141" t="s">
        <v>97</v>
      </c>
      <c r="F21" s="105">
        <v>35000</v>
      </c>
      <c r="G21" s="105">
        <f t="shared" ref="G21:G26" si="0">(D21*F21)</f>
        <v>350000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</row>
    <row r="22" spans="1:255" s="17" customFormat="1" ht="12.75" customHeight="1" x14ac:dyDescent="0.3">
      <c r="A22" s="24"/>
      <c r="B22" s="8" t="s">
        <v>72</v>
      </c>
      <c r="C22" s="102" t="s">
        <v>20</v>
      </c>
      <c r="D22" s="107">
        <v>6</v>
      </c>
      <c r="E22" s="141" t="s">
        <v>87</v>
      </c>
      <c r="F22" s="105">
        <v>35000</v>
      </c>
      <c r="G22" s="105">
        <f t="shared" si="0"/>
        <v>210000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</row>
    <row r="23" spans="1:255" s="17" customFormat="1" ht="12.75" customHeight="1" x14ac:dyDescent="0.3">
      <c r="A23" s="24"/>
      <c r="B23" s="8" t="s">
        <v>98</v>
      </c>
      <c r="C23" s="102" t="s">
        <v>20</v>
      </c>
      <c r="D23" s="107">
        <v>12</v>
      </c>
      <c r="E23" s="141" t="s">
        <v>99</v>
      </c>
      <c r="F23" s="105">
        <v>35000</v>
      </c>
      <c r="G23" s="105">
        <f t="shared" si="0"/>
        <v>420000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</row>
    <row r="24" spans="1:255" s="17" customFormat="1" ht="12.75" customHeight="1" x14ac:dyDescent="0.3">
      <c r="A24" s="24"/>
      <c r="B24" s="8" t="s">
        <v>86</v>
      </c>
      <c r="C24" s="102" t="s">
        <v>20</v>
      </c>
      <c r="D24" s="107">
        <v>4</v>
      </c>
      <c r="E24" s="141" t="s">
        <v>100</v>
      </c>
      <c r="F24" s="105">
        <v>35000</v>
      </c>
      <c r="G24" s="105">
        <f t="shared" si="0"/>
        <v>140000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</row>
    <row r="25" spans="1:255" s="17" customFormat="1" ht="12.75" customHeight="1" x14ac:dyDescent="0.3">
      <c r="A25" s="24"/>
      <c r="B25" s="8" t="s">
        <v>73</v>
      </c>
      <c r="C25" s="102" t="s">
        <v>20</v>
      </c>
      <c r="D25" s="107">
        <v>4</v>
      </c>
      <c r="E25" s="141" t="s">
        <v>100</v>
      </c>
      <c r="F25" s="105">
        <v>35000</v>
      </c>
      <c r="G25" s="105">
        <f t="shared" si="0"/>
        <v>140000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</row>
    <row r="26" spans="1:255" s="17" customFormat="1" ht="12.75" customHeight="1" x14ac:dyDescent="0.3">
      <c r="A26" s="24"/>
      <c r="B26" s="8" t="s">
        <v>101</v>
      </c>
      <c r="C26" s="102" t="s">
        <v>20</v>
      </c>
      <c r="D26" s="107">
        <v>18</v>
      </c>
      <c r="E26" s="141" t="s">
        <v>71</v>
      </c>
      <c r="F26" s="105">
        <v>35000</v>
      </c>
      <c r="G26" s="105">
        <f t="shared" si="0"/>
        <v>630000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</row>
    <row r="27" spans="1:255" s="17" customFormat="1" ht="12.75" customHeight="1" x14ac:dyDescent="0.3">
      <c r="A27" s="24"/>
      <c r="B27" s="30" t="s">
        <v>21</v>
      </c>
      <c r="C27" s="98"/>
      <c r="D27" s="98"/>
      <c r="E27" s="98"/>
      <c r="F27" s="98"/>
      <c r="G27" s="99">
        <f>SUM(G21:G26)</f>
        <v>1890000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</row>
    <row r="28" spans="1:255" s="17" customFormat="1" ht="12" customHeight="1" x14ac:dyDescent="0.3">
      <c r="A28" s="18"/>
      <c r="B28" s="25"/>
      <c r="C28" s="26"/>
      <c r="D28" s="26"/>
      <c r="E28" s="26"/>
      <c r="F28" s="31"/>
      <c r="G28" s="31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</row>
    <row r="29" spans="1:255" s="17" customFormat="1" ht="12" customHeight="1" x14ac:dyDescent="0.3">
      <c r="A29" s="15"/>
      <c r="B29" s="32" t="s">
        <v>22</v>
      </c>
      <c r="C29" s="33"/>
      <c r="D29" s="34"/>
      <c r="E29" s="34"/>
      <c r="F29" s="34"/>
      <c r="G29" s="34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</row>
    <row r="30" spans="1:255" s="17" customFormat="1" ht="24" customHeight="1" x14ac:dyDescent="0.3">
      <c r="A30" s="15"/>
      <c r="B30" s="35" t="s">
        <v>14</v>
      </c>
      <c r="C30" s="36" t="s">
        <v>15</v>
      </c>
      <c r="D30" s="36" t="s">
        <v>16</v>
      </c>
      <c r="E30" s="35" t="s">
        <v>17</v>
      </c>
      <c r="F30" s="36" t="s">
        <v>18</v>
      </c>
      <c r="G30" s="35" t="s">
        <v>19</v>
      </c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</row>
    <row r="31" spans="1:255" s="17" customFormat="1" ht="12" customHeight="1" x14ac:dyDescent="0.3">
      <c r="A31" s="15"/>
      <c r="B31" s="37"/>
      <c r="C31" s="37"/>
      <c r="D31" s="37"/>
      <c r="E31" s="37"/>
      <c r="F31" s="37"/>
      <c r="G31" s="37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</row>
    <row r="32" spans="1:255" s="17" customFormat="1" ht="12" customHeight="1" x14ac:dyDescent="0.3">
      <c r="A32" s="15"/>
      <c r="B32" s="38" t="s">
        <v>23</v>
      </c>
      <c r="C32" s="39"/>
      <c r="D32" s="39"/>
      <c r="E32" s="39"/>
      <c r="F32" s="39"/>
      <c r="G32" s="39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</row>
    <row r="33" spans="1:255" s="17" customFormat="1" ht="12" customHeight="1" x14ac:dyDescent="0.3">
      <c r="A33" s="18"/>
      <c r="B33" s="40"/>
      <c r="C33" s="41"/>
      <c r="D33" s="41"/>
      <c r="E33" s="41"/>
      <c r="F33" s="42"/>
      <c r="G33" s="42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</row>
    <row r="34" spans="1:255" s="17" customFormat="1" ht="12" customHeight="1" x14ac:dyDescent="0.3">
      <c r="A34" s="15"/>
      <c r="B34" s="32" t="s">
        <v>24</v>
      </c>
      <c r="C34" s="33"/>
      <c r="D34" s="34"/>
      <c r="E34" s="34"/>
      <c r="F34" s="34"/>
      <c r="G34" s="34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</row>
    <row r="35" spans="1:255" s="17" customFormat="1" ht="24" customHeight="1" x14ac:dyDescent="0.3">
      <c r="A35" s="15"/>
      <c r="B35" s="46" t="s">
        <v>14</v>
      </c>
      <c r="C35" s="46" t="s">
        <v>15</v>
      </c>
      <c r="D35" s="46" t="s">
        <v>16</v>
      </c>
      <c r="E35" s="46" t="s">
        <v>17</v>
      </c>
      <c r="F35" s="47" t="s">
        <v>18</v>
      </c>
      <c r="G35" s="46" t="s">
        <v>19</v>
      </c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16"/>
    </row>
    <row r="36" spans="1:255" s="17" customFormat="1" ht="13.8" x14ac:dyDescent="0.3">
      <c r="A36" s="43"/>
      <c r="B36" s="121" t="s">
        <v>77</v>
      </c>
      <c r="C36" s="117" t="s">
        <v>74</v>
      </c>
      <c r="D36" s="118">
        <v>6</v>
      </c>
      <c r="E36" s="102" t="s">
        <v>81</v>
      </c>
      <c r="F36" s="119">
        <v>40000</v>
      </c>
      <c r="G36" s="119">
        <f>D36*F36</f>
        <v>240000</v>
      </c>
      <c r="H36" s="16"/>
      <c r="I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</row>
    <row r="37" spans="1:255" s="17" customFormat="1" ht="13.8" x14ac:dyDescent="0.3">
      <c r="A37" s="43"/>
      <c r="B37" s="123" t="s">
        <v>85</v>
      </c>
      <c r="C37" s="117" t="s">
        <v>74</v>
      </c>
      <c r="D37" s="107">
        <v>5</v>
      </c>
      <c r="E37" s="102" t="s">
        <v>81</v>
      </c>
      <c r="F37" s="119">
        <v>40000</v>
      </c>
      <c r="G37" s="119">
        <f t="shared" ref="G37:G39" si="1">D37*F37</f>
        <v>200000</v>
      </c>
      <c r="H37" s="16"/>
      <c r="I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</row>
    <row r="38" spans="1:255" s="17" customFormat="1" ht="13.8" x14ac:dyDescent="0.3">
      <c r="A38" s="43"/>
      <c r="B38" s="121" t="s">
        <v>78</v>
      </c>
      <c r="C38" s="117" t="s">
        <v>74</v>
      </c>
      <c r="D38" s="118">
        <v>4</v>
      </c>
      <c r="E38" s="102" t="s">
        <v>81</v>
      </c>
      <c r="F38" s="119">
        <v>40000</v>
      </c>
      <c r="G38" s="119">
        <f t="shared" si="1"/>
        <v>160000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</row>
    <row r="39" spans="1:255" s="17" customFormat="1" ht="13.8" x14ac:dyDescent="0.3">
      <c r="A39" s="43"/>
      <c r="B39" s="122" t="s">
        <v>79</v>
      </c>
      <c r="C39" s="117" t="s">
        <v>74</v>
      </c>
      <c r="D39" s="120">
        <v>0</v>
      </c>
      <c r="E39" s="102" t="s">
        <v>81</v>
      </c>
      <c r="F39" s="119">
        <v>40000</v>
      </c>
      <c r="G39" s="119">
        <f t="shared" si="1"/>
        <v>0</v>
      </c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</row>
    <row r="40" spans="1:255" s="17" customFormat="1" ht="12.75" customHeight="1" x14ac:dyDescent="0.3">
      <c r="A40" s="15"/>
      <c r="B40" s="44" t="s">
        <v>25</v>
      </c>
      <c r="C40" s="97"/>
      <c r="D40" s="97"/>
      <c r="E40" s="97"/>
      <c r="F40" s="97"/>
      <c r="G40" s="96">
        <f>SUM(G36:G39)</f>
        <v>600000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</row>
    <row r="41" spans="1:255" s="17" customFormat="1" ht="12" customHeight="1" x14ac:dyDescent="0.3">
      <c r="A41" s="18"/>
      <c r="B41" s="40"/>
      <c r="C41" s="41"/>
      <c r="D41" s="41"/>
      <c r="E41" s="41"/>
      <c r="F41" s="42"/>
      <c r="G41" s="42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16"/>
      <c r="IU41" s="16"/>
    </row>
    <row r="42" spans="1:255" s="17" customFormat="1" ht="12" customHeight="1" x14ac:dyDescent="0.3">
      <c r="A42" s="15"/>
      <c r="B42" s="32" t="s">
        <v>26</v>
      </c>
      <c r="C42" s="33"/>
      <c r="D42" s="34"/>
      <c r="E42" s="34"/>
      <c r="F42" s="34"/>
      <c r="G42" s="34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</row>
    <row r="43" spans="1:255" s="17" customFormat="1" ht="24" customHeight="1" x14ac:dyDescent="0.3">
      <c r="A43" s="15"/>
      <c r="B43" s="47" t="s">
        <v>27</v>
      </c>
      <c r="C43" s="47" t="s">
        <v>28</v>
      </c>
      <c r="D43" s="47" t="s">
        <v>29</v>
      </c>
      <c r="E43" s="47" t="s">
        <v>17</v>
      </c>
      <c r="F43" s="47" t="s">
        <v>18</v>
      </c>
      <c r="G43" s="47" t="s">
        <v>19</v>
      </c>
      <c r="H43" s="16"/>
      <c r="I43" s="16"/>
      <c r="J43" s="16"/>
      <c r="K43" s="45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</row>
    <row r="44" spans="1:255" s="17" customFormat="1" ht="12.75" customHeight="1" x14ac:dyDescent="0.3">
      <c r="A44" s="43"/>
      <c r="B44" s="136" t="s">
        <v>30</v>
      </c>
      <c r="C44" s="135"/>
      <c r="D44" s="135"/>
      <c r="E44" s="135"/>
      <c r="F44" s="135"/>
      <c r="G44" s="135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</row>
    <row r="45" spans="1:255" s="17" customFormat="1" ht="12.75" customHeight="1" x14ac:dyDescent="0.3">
      <c r="A45" s="43"/>
      <c r="B45" s="137" t="s">
        <v>102</v>
      </c>
      <c r="C45" s="127" t="s">
        <v>32</v>
      </c>
      <c r="D45" s="128">
        <v>20</v>
      </c>
      <c r="E45" s="127" t="s">
        <v>81</v>
      </c>
      <c r="F45" s="126">
        <v>4500</v>
      </c>
      <c r="G45" s="126">
        <f>(D45*F45)</f>
        <v>90000</v>
      </c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  <c r="IU45" s="16"/>
    </row>
    <row r="46" spans="1:255" s="17" customFormat="1" ht="12.75" customHeight="1" x14ac:dyDescent="0.3">
      <c r="A46" s="43"/>
      <c r="B46" s="138" t="s">
        <v>31</v>
      </c>
      <c r="C46" s="125"/>
      <c r="D46" s="125"/>
      <c r="E46" s="125"/>
      <c r="F46" s="126"/>
      <c r="G46" s="126">
        <f t="shared" ref="G46:G50" si="2">(D46*F46)</f>
        <v>0</v>
      </c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  <c r="IR46" s="16"/>
      <c r="IS46" s="16"/>
      <c r="IT46" s="16"/>
      <c r="IU46" s="16"/>
    </row>
    <row r="47" spans="1:255" s="17" customFormat="1" ht="12.75" customHeight="1" x14ac:dyDescent="0.3">
      <c r="A47" s="43"/>
      <c r="B47" s="137" t="s">
        <v>89</v>
      </c>
      <c r="C47" s="125" t="s">
        <v>32</v>
      </c>
      <c r="D47" s="125">
        <v>50</v>
      </c>
      <c r="E47" s="130" t="s">
        <v>103</v>
      </c>
      <c r="F47" s="126">
        <f>21000/25</f>
        <v>840</v>
      </c>
      <c r="G47" s="126">
        <f t="shared" si="2"/>
        <v>42000</v>
      </c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  <c r="IT47" s="16"/>
      <c r="IU47" s="16"/>
    </row>
    <row r="48" spans="1:255" s="17" customFormat="1" ht="12.75" customHeight="1" x14ac:dyDescent="0.3">
      <c r="A48" s="43"/>
      <c r="B48" s="9" t="s">
        <v>69</v>
      </c>
      <c r="C48" s="125" t="s">
        <v>32</v>
      </c>
      <c r="D48" s="125">
        <v>50</v>
      </c>
      <c r="E48" s="131" t="s">
        <v>103</v>
      </c>
      <c r="F48" s="126">
        <f>48500/25</f>
        <v>1940</v>
      </c>
      <c r="G48" s="126">
        <f t="shared" si="2"/>
        <v>97000</v>
      </c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</row>
    <row r="49" spans="1:255" s="17" customFormat="1" ht="12.75" customHeight="1" x14ac:dyDescent="0.3">
      <c r="A49" s="43"/>
      <c r="B49" s="9" t="s">
        <v>61</v>
      </c>
      <c r="C49" s="125" t="s">
        <v>32</v>
      </c>
      <c r="D49" s="125">
        <v>100</v>
      </c>
      <c r="E49" s="130" t="s">
        <v>103</v>
      </c>
      <c r="F49" s="126">
        <f>39000/25</f>
        <v>1560</v>
      </c>
      <c r="G49" s="126">
        <f t="shared" si="2"/>
        <v>156000</v>
      </c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</row>
    <row r="50" spans="1:255" s="17" customFormat="1" ht="12.75" customHeight="1" x14ac:dyDescent="0.3">
      <c r="A50" s="43"/>
      <c r="B50" s="9" t="s">
        <v>70</v>
      </c>
      <c r="C50" s="125" t="s">
        <v>32</v>
      </c>
      <c r="D50" s="125">
        <v>12000</v>
      </c>
      <c r="E50" s="130" t="s">
        <v>103</v>
      </c>
      <c r="F50" s="126">
        <v>120</v>
      </c>
      <c r="G50" s="126">
        <f t="shared" si="2"/>
        <v>1440000</v>
      </c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</row>
    <row r="51" spans="1:255" s="17" customFormat="1" ht="12.75" customHeight="1" x14ac:dyDescent="0.3">
      <c r="A51" s="43"/>
      <c r="B51" s="138" t="s">
        <v>34</v>
      </c>
      <c r="C51" s="125"/>
      <c r="D51" s="125"/>
      <c r="E51" s="125"/>
      <c r="F51" s="126"/>
      <c r="G51" s="126">
        <f t="shared" ref="G51:G54" si="3">(D51*F51)</f>
        <v>0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</row>
    <row r="52" spans="1:255" s="17" customFormat="1" ht="12.75" customHeight="1" x14ac:dyDescent="0.3">
      <c r="A52" s="43"/>
      <c r="B52" s="10" t="s">
        <v>90</v>
      </c>
      <c r="C52" s="142" t="s">
        <v>33</v>
      </c>
      <c r="D52" s="142">
        <v>1</v>
      </c>
      <c r="E52" s="141" t="s">
        <v>103</v>
      </c>
      <c r="F52" s="143">
        <v>83509</v>
      </c>
      <c r="G52" s="143">
        <f t="shared" si="3"/>
        <v>83509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  <c r="ID52" s="16"/>
      <c r="IE52" s="16"/>
      <c r="IF52" s="16"/>
      <c r="IG52" s="16"/>
      <c r="IH52" s="16"/>
      <c r="II52" s="16"/>
      <c r="IJ52" s="16"/>
      <c r="IK52" s="16"/>
      <c r="IL52" s="16"/>
      <c r="IM52" s="16"/>
      <c r="IN52" s="16"/>
      <c r="IO52" s="16"/>
      <c r="IP52" s="16"/>
      <c r="IQ52" s="16"/>
      <c r="IR52" s="16"/>
      <c r="IS52" s="16"/>
      <c r="IT52" s="16"/>
      <c r="IU52" s="16"/>
    </row>
    <row r="53" spans="1:255" s="17" customFormat="1" ht="12.75" customHeight="1" x14ac:dyDescent="0.3">
      <c r="A53" s="43"/>
      <c r="B53" s="10" t="s">
        <v>104</v>
      </c>
      <c r="C53" s="142" t="s">
        <v>32</v>
      </c>
      <c r="D53" s="142">
        <v>4</v>
      </c>
      <c r="E53" s="141" t="s">
        <v>103</v>
      </c>
      <c r="F53" s="143">
        <f>134570/25</f>
        <v>5382.8</v>
      </c>
      <c r="G53" s="143">
        <f t="shared" si="3"/>
        <v>21531.200000000001</v>
      </c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</row>
    <row r="54" spans="1:255" s="17" customFormat="1" ht="12.75" customHeight="1" x14ac:dyDescent="0.3">
      <c r="A54" s="43"/>
      <c r="B54" s="140" t="s">
        <v>91</v>
      </c>
      <c r="C54" s="144" t="s">
        <v>32</v>
      </c>
      <c r="D54" s="145">
        <v>0.6</v>
      </c>
      <c r="E54" s="146" t="s">
        <v>103</v>
      </c>
      <c r="F54" s="147">
        <f>21900*5</f>
        <v>109500</v>
      </c>
      <c r="G54" s="147">
        <f t="shared" si="3"/>
        <v>65700</v>
      </c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</row>
    <row r="55" spans="1:255" s="17" customFormat="1" ht="13.5" customHeight="1" x14ac:dyDescent="0.3">
      <c r="A55" s="15"/>
      <c r="B55" s="44" t="s">
        <v>35</v>
      </c>
      <c r="C55" s="97"/>
      <c r="D55" s="97"/>
      <c r="E55" s="97"/>
      <c r="F55" s="97"/>
      <c r="G55" s="96">
        <f>SUM(G44:G54)</f>
        <v>1995740.2</v>
      </c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</row>
    <row r="56" spans="1:255" s="17" customFormat="1" ht="12" customHeight="1" x14ac:dyDescent="0.3">
      <c r="A56" s="18"/>
      <c r="B56" s="40"/>
      <c r="C56" s="41"/>
      <c r="D56" s="41"/>
      <c r="E56" s="41"/>
      <c r="F56" s="42"/>
      <c r="G56" s="42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  <c r="IU56" s="16"/>
    </row>
    <row r="57" spans="1:255" s="17" customFormat="1" ht="12" customHeight="1" x14ac:dyDescent="0.3">
      <c r="A57" s="15"/>
      <c r="B57" s="32" t="s">
        <v>36</v>
      </c>
      <c r="C57" s="33"/>
      <c r="D57" s="34"/>
      <c r="E57" s="34"/>
      <c r="F57" s="34"/>
      <c r="G57" s="34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  <c r="IS57" s="16"/>
      <c r="IT57" s="16"/>
      <c r="IU57" s="16"/>
    </row>
    <row r="58" spans="1:255" s="17" customFormat="1" ht="24" customHeight="1" x14ac:dyDescent="0.3">
      <c r="A58" s="15"/>
      <c r="B58" s="46" t="s">
        <v>37</v>
      </c>
      <c r="C58" s="47" t="s">
        <v>28</v>
      </c>
      <c r="D58" s="48" t="s">
        <v>29</v>
      </c>
      <c r="E58" s="46" t="s">
        <v>17</v>
      </c>
      <c r="F58" s="48" t="s">
        <v>18</v>
      </c>
      <c r="G58" s="49" t="s">
        <v>19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</row>
    <row r="59" spans="1:255" s="17" customFormat="1" ht="13.8" x14ac:dyDescent="0.3">
      <c r="A59" s="43"/>
      <c r="B59" s="139" t="s">
        <v>92</v>
      </c>
      <c r="C59" s="124" t="s">
        <v>65</v>
      </c>
      <c r="D59" s="132">
        <v>125</v>
      </c>
      <c r="E59" s="108" t="s">
        <v>83</v>
      </c>
      <c r="F59" s="133">
        <v>500</v>
      </c>
      <c r="G59" s="132">
        <f t="shared" ref="G59" si="4">(D59*F59)</f>
        <v>62500</v>
      </c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</row>
    <row r="60" spans="1:255" s="17" customFormat="1" ht="13.5" customHeight="1" x14ac:dyDescent="0.3">
      <c r="A60" s="15"/>
      <c r="B60" s="50" t="s">
        <v>38</v>
      </c>
      <c r="C60" s="100"/>
      <c r="D60" s="100"/>
      <c r="E60" s="100"/>
      <c r="F60" s="100"/>
      <c r="G60" s="95">
        <f>SUM(G59:G59)</f>
        <v>62500</v>
      </c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  <c r="IC60" s="16"/>
      <c r="ID60" s="16"/>
      <c r="IE60" s="16"/>
      <c r="IF60" s="16"/>
      <c r="IG60" s="16"/>
      <c r="IH60" s="16"/>
      <c r="II60" s="16"/>
      <c r="IJ60" s="16"/>
      <c r="IK60" s="16"/>
      <c r="IL60" s="16"/>
      <c r="IM60" s="16"/>
      <c r="IN60" s="16"/>
      <c r="IO60" s="16"/>
      <c r="IP60" s="16"/>
      <c r="IQ60" s="16"/>
      <c r="IR60" s="16"/>
      <c r="IS60" s="16"/>
      <c r="IT60" s="16"/>
      <c r="IU60" s="16"/>
    </row>
    <row r="61" spans="1:255" s="17" customFormat="1" ht="12" customHeight="1" x14ac:dyDescent="0.3">
      <c r="A61" s="18"/>
      <c r="B61" s="51"/>
      <c r="C61" s="51"/>
      <c r="D61" s="51"/>
      <c r="E61" s="51"/>
      <c r="F61" s="52"/>
      <c r="G61" s="52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  <c r="IC61" s="16"/>
      <c r="ID61" s="16"/>
      <c r="IE61" s="16"/>
      <c r="IF61" s="16"/>
      <c r="IG61" s="16"/>
      <c r="IH61" s="16"/>
      <c r="II61" s="16"/>
      <c r="IJ61" s="16"/>
      <c r="IK61" s="16"/>
      <c r="IL61" s="16"/>
      <c r="IM61" s="16"/>
      <c r="IN61" s="16"/>
      <c r="IO61" s="16"/>
      <c r="IP61" s="16"/>
      <c r="IQ61" s="16"/>
      <c r="IR61" s="16"/>
      <c r="IS61" s="16"/>
      <c r="IT61" s="16"/>
      <c r="IU61" s="16"/>
    </row>
    <row r="62" spans="1:255" s="17" customFormat="1" ht="12" customHeight="1" x14ac:dyDescent="0.3">
      <c r="A62" s="43"/>
      <c r="B62" s="53" t="s">
        <v>39</v>
      </c>
      <c r="C62" s="54"/>
      <c r="D62" s="54"/>
      <c r="E62" s="54"/>
      <c r="F62" s="54"/>
      <c r="G62" s="91">
        <f>G27+G40+G55+G60</f>
        <v>4548240.2</v>
      </c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  <c r="IE62" s="16"/>
      <c r="IF62" s="16"/>
      <c r="IG62" s="16"/>
      <c r="IH62" s="16"/>
      <c r="II62" s="16"/>
      <c r="IJ62" s="16"/>
      <c r="IK62" s="16"/>
      <c r="IL62" s="16"/>
      <c r="IM62" s="16"/>
      <c r="IN62" s="16"/>
      <c r="IO62" s="16"/>
      <c r="IP62" s="16"/>
      <c r="IQ62" s="16"/>
      <c r="IR62" s="16"/>
      <c r="IS62" s="16"/>
      <c r="IT62" s="16"/>
      <c r="IU62" s="16"/>
    </row>
    <row r="63" spans="1:255" s="17" customFormat="1" ht="12" customHeight="1" x14ac:dyDescent="0.3">
      <c r="A63" s="43"/>
      <c r="B63" s="55" t="s">
        <v>40</v>
      </c>
      <c r="C63" s="56"/>
      <c r="D63" s="56"/>
      <c r="E63" s="56"/>
      <c r="F63" s="56"/>
      <c r="G63" s="92">
        <f>G62*0.05</f>
        <v>227412.01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</row>
    <row r="64" spans="1:255" s="17" customFormat="1" ht="12" customHeight="1" x14ac:dyDescent="0.3">
      <c r="A64" s="43"/>
      <c r="B64" s="57" t="s">
        <v>41</v>
      </c>
      <c r="C64" s="58"/>
      <c r="D64" s="58"/>
      <c r="E64" s="58"/>
      <c r="F64" s="58"/>
      <c r="G64" s="93">
        <f>G63+G62</f>
        <v>4775652.21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</row>
    <row r="65" spans="1:255" s="17" customFormat="1" ht="12" customHeight="1" x14ac:dyDescent="0.3">
      <c r="A65" s="43"/>
      <c r="B65" s="55" t="s">
        <v>42</v>
      </c>
      <c r="C65" s="56"/>
      <c r="D65" s="56"/>
      <c r="E65" s="56"/>
      <c r="F65" s="56"/>
      <c r="G65" s="92">
        <f>G12</f>
        <v>8750000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</row>
    <row r="66" spans="1:255" s="17" customFormat="1" ht="12" customHeight="1" x14ac:dyDescent="0.3">
      <c r="A66" s="43"/>
      <c r="B66" s="59" t="s">
        <v>43</v>
      </c>
      <c r="C66" s="60"/>
      <c r="D66" s="60"/>
      <c r="E66" s="60"/>
      <c r="F66" s="60"/>
      <c r="G66" s="94">
        <f>G65-G64</f>
        <v>3974347.79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</row>
    <row r="67" spans="1:255" s="17" customFormat="1" ht="12" customHeight="1" x14ac:dyDescent="0.3">
      <c r="A67" s="43"/>
      <c r="B67" s="61" t="s">
        <v>75</v>
      </c>
      <c r="C67" s="62"/>
      <c r="D67" s="62"/>
      <c r="E67" s="62"/>
      <c r="F67" s="62"/>
      <c r="G67" s="63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</row>
    <row r="68" spans="1:255" s="17" customFormat="1" ht="12.75" customHeight="1" thickBot="1" x14ac:dyDescent="0.35">
      <c r="A68" s="43"/>
      <c r="B68" s="64"/>
      <c r="C68" s="62"/>
      <c r="D68" s="62"/>
      <c r="E68" s="62"/>
      <c r="F68" s="62"/>
      <c r="G68" s="63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  <c r="ID68" s="16"/>
      <c r="IE68" s="16"/>
      <c r="IF68" s="16"/>
      <c r="IG68" s="16"/>
      <c r="IH68" s="16"/>
      <c r="II68" s="16"/>
      <c r="IJ68" s="16"/>
      <c r="IK68" s="16"/>
      <c r="IL68" s="16"/>
      <c r="IM68" s="16"/>
      <c r="IN68" s="16"/>
      <c r="IO68" s="16"/>
      <c r="IP68" s="16"/>
      <c r="IQ68" s="16"/>
      <c r="IR68" s="16"/>
      <c r="IS68" s="16"/>
      <c r="IT68" s="16"/>
      <c r="IU68" s="16"/>
    </row>
    <row r="69" spans="1:255" s="17" customFormat="1" ht="12" customHeight="1" x14ac:dyDescent="0.3">
      <c r="A69" s="43"/>
      <c r="B69" s="65" t="s">
        <v>76</v>
      </c>
      <c r="C69" s="66"/>
      <c r="D69" s="66"/>
      <c r="E69" s="66"/>
      <c r="F69" s="67"/>
      <c r="G69" s="63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  <c r="IC69" s="16"/>
      <c r="ID69" s="16"/>
      <c r="IE69" s="16"/>
      <c r="IF69" s="16"/>
      <c r="IG69" s="16"/>
      <c r="IH69" s="16"/>
      <c r="II69" s="16"/>
      <c r="IJ69" s="16"/>
      <c r="IK69" s="16"/>
      <c r="IL69" s="16"/>
      <c r="IM69" s="16"/>
      <c r="IN69" s="16"/>
      <c r="IO69" s="16"/>
      <c r="IP69" s="16"/>
      <c r="IQ69" s="16"/>
      <c r="IR69" s="16"/>
      <c r="IS69" s="16"/>
      <c r="IT69" s="16"/>
      <c r="IU69" s="16"/>
    </row>
    <row r="70" spans="1:255" s="17" customFormat="1" ht="12" customHeight="1" x14ac:dyDescent="0.3">
      <c r="A70" s="43"/>
      <c r="B70" s="11" t="s">
        <v>44</v>
      </c>
      <c r="C70" s="64"/>
      <c r="D70" s="64"/>
      <c r="E70" s="64"/>
      <c r="F70" s="68"/>
      <c r="G70" s="63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  <c r="HH70" s="16"/>
      <c r="HI70" s="16"/>
      <c r="HJ70" s="16"/>
      <c r="HK70" s="16"/>
      <c r="HL70" s="16"/>
      <c r="HM70" s="16"/>
      <c r="HN70" s="16"/>
      <c r="HO70" s="16"/>
      <c r="HP70" s="16"/>
      <c r="HQ70" s="16"/>
      <c r="HR70" s="16"/>
      <c r="HS70" s="16"/>
      <c r="HT70" s="16"/>
      <c r="HU70" s="16"/>
      <c r="HV70" s="16"/>
      <c r="HW70" s="16"/>
      <c r="HX70" s="16"/>
      <c r="HY70" s="16"/>
      <c r="HZ70" s="16"/>
      <c r="IA70" s="16"/>
      <c r="IB70" s="16"/>
      <c r="IC70" s="16"/>
      <c r="ID70" s="16"/>
      <c r="IE70" s="16"/>
      <c r="IF70" s="16"/>
      <c r="IG70" s="16"/>
      <c r="IH70" s="16"/>
      <c r="II70" s="16"/>
      <c r="IJ70" s="16"/>
      <c r="IK70" s="16"/>
      <c r="IL70" s="16"/>
      <c r="IM70" s="16"/>
      <c r="IN70" s="16"/>
      <c r="IO70" s="16"/>
      <c r="IP70" s="16"/>
      <c r="IQ70" s="16"/>
      <c r="IR70" s="16"/>
      <c r="IS70" s="16"/>
      <c r="IT70" s="16"/>
      <c r="IU70" s="16"/>
    </row>
    <row r="71" spans="1:255" s="17" customFormat="1" ht="12" customHeight="1" x14ac:dyDescent="0.3">
      <c r="A71" s="43"/>
      <c r="B71" s="11" t="s">
        <v>45</v>
      </c>
      <c r="C71" s="64"/>
      <c r="D71" s="64"/>
      <c r="E71" s="64"/>
      <c r="F71" s="68"/>
      <c r="G71" s="63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  <c r="HH71" s="16"/>
      <c r="HI71" s="16"/>
      <c r="HJ71" s="16"/>
      <c r="HK71" s="16"/>
      <c r="HL71" s="16"/>
      <c r="HM71" s="16"/>
      <c r="HN71" s="16"/>
      <c r="HO71" s="16"/>
      <c r="HP71" s="16"/>
      <c r="HQ71" s="16"/>
      <c r="HR71" s="16"/>
      <c r="HS71" s="16"/>
      <c r="HT71" s="16"/>
      <c r="HU71" s="16"/>
      <c r="HV71" s="16"/>
      <c r="HW71" s="16"/>
      <c r="HX71" s="16"/>
      <c r="HY71" s="16"/>
      <c r="HZ71" s="16"/>
      <c r="IA71" s="16"/>
      <c r="IB71" s="16"/>
      <c r="IC71" s="16"/>
      <c r="ID71" s="16"/>
      <c r="IE71" s="16"/>
      <c r="IF71" s="16"/>
      <c r="IG71" s="16"/>
      <c r="IH71" s="16"/>
      <c r="II71" s="16"/>
      <c r="IJ71" s="16"/>
      <c r="IK71" s="16"/>
      <c r="IL71" s="16"/>
      <c r="IM71" s="16"/>
      <c r="IN71" s="16"/>
      <c r="IO71" s="16"/>
      <c r="IP71" s="16"/>
      <c r="IQ71" s="16"/>
      <c r="IR71" s="16"/>
      <c r="IS71" s="16"/>
      <c r="IT71" s="16"/>
      <c r="IU71" s="16"/>
    </row>
    <row r="72" spans="1:255" s="17" customFormat="1" ht="12" customHeight="1" x14ac:dyDescent="0.3">
      <c r="A72" s="43"/>
      <c r="B72" s="11" t="s">
        <v>46</v>
      </c>
      <c r="C72" s="64"/>
      <c r="D72" s="64"/>
      <c r="E72" s="64"/>
      <c r="F72" s="68"/>
      <c r="G72" s="63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  <c r="GE72" s="16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16"/>
      <c r="GQ72" s="16"/>
      <c r="GR72" s="16"/>
      <c r="GS72" s="16"/>
      <c r="GT72" s="16"/>
      <c r="GU72" s="16"/>
      <c r="GV72" s="16"/>
      <c r="GW72" s="16"/>
      <c r="GX72" s="16"/>
      <c r="GY72" s="16"/>
      <c r="GZ72" s="16"/>
      <c r="HA72" s="16"/>
      <c r="HB72" s="16"/>
      <c r="HC72" s="16"/>
      <c r="HD72" s="16"/>
      <c r="HE72" s="16"/>
      <c r="HF72" s="16"/>
      <c r="HG72" s="16"/>
      <c r="HH72" s="16"/>
      <c r="HI72" s="16"/>
      <c r="HJ72" s="16"/>
      <c r="HK72" s="16"/>
      <c r="HL72" s="16"/>
      <c r="HM72" s="16"/>
      <c r="HN72" s="16"/>
      <c r="HO72" s="16"/>
      <c r="HP72" s="16"/>
      <c r="HQ72" s="16"/>
      <c r="HR72" s="16"/>
      <c r="HS72" s="16"/>
      <c r="HT72" s="16"/>
      <c r="HU72" s="16"/>
      <c r="HV72" s="16"/>
      <c r="HW72" s="16"/>
      <c r="HX72" s="16"/>
      <c r="HY72" s="16"/>
      <c r="HZ72" s="16"/>
      <c r="IA72" s="16"/>
      <c r="IB72" s="16"/>
      <c r="IC72" s="16"/>
      <c r="ID72" s="16"/>
      <c r="IE72" s="16"/>
      <c r="IF72" s="16"/>
      <c r="IG72" s="16"/>
      <c r="IH72" s="16"/>
      <c r="II72" s="16"/>
      <c r="IJ72" s="16"/>
      <c r="IK72" s="16"/>
      <c r="IL72" s="16"/>
      <c r="IM72" s="16"/>
      <c r="IN72" s="16"/>
      <c r="IO72" s="16"/>
      <c r="IP72" s="16"/>
      <c r="IQ72" s="16"/>
      <c r="IR72" s="16"/>
      <c r="IS72" s="16"/>
      <c r="IT72" s="16"/>
      <c r="IU72" s="16"/>
    </row>
    <row r="73" spans="1:255" s="17" customFormat="1" ht="12" customHeight="1" x14ac:dyDescent="0.3">
      <c r="A73" s="43"/>
      <c r="B73" s="11" t="s">
        <v>47</v>
      </c>
      <c r="C73" s="64"/>
      <c r="D73" s="64"/>
      <c r="E73" s="64"/>
      <c r="F73" s="68"/>
      <c r="G73" s="63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  <c r="FZ73" s="16"/>
      <c r="GA73" s="16"/>
      <c r="GB73" s="16"/>
      <c r="GC73" s="16"/>
      <c r="GD73" s="16"/>
      <c r="GE73" s="16"/>
      <c r="GF73" s="16"/>
      <c r="GG73" s="16"/>
      <c r="GH73" s="16"/>
      <c r="GI73" s="16"/>
      <c r="GJ73" s="16"/>
      <c r="GK73" s="16"/>
      <c r="GL73" s="16"/>
      <c r="GM73" s="16"/>
      <c r="GN73" s="16"/>
      <c r="GO73" s="16"/>
      <c r="GP73" s="16"/>
      <c r="GQ73" s="16"/>
      <c r="GR73" s="16"/>
      <c r="GS73" s="16"/>
      <c r="GT73" s="16"/>
      <c r="GU73" s="16"/>
      <c r="GV73" s="16"/>
      <c r="GW73" s="16"/>
      <c r="GX73" s="16"/>
      <c r="GY73" s="16"/>
      <c r="GZ73" s="16"/>
      <c r="HA73" s="16"/>
      <c r="HB73" s="16"/>
      <c r="HC73" s="16"/>
      <c r="HD73" s="16"/>
      <c r="HE73" s="16"/>
      <c r="HF73" s="16"/>
      <c r="HG73" s="16"/>
      <c r="HH73" s="16"/>
      <c r="HI73" s="16"/>
      <c r="HJ73" s="16"/>
      <c r="HK73" s="16"/>
      <c r="HL73" s="16"/>
      <c r="HM73" s="16"/>
      <c r="HN73" s="16"/>
      <c r="HO73" s="16"/>
      <c r="HP73" s="16"/>
      <c r="HQ73" s="16"/>
      <c r="HR73" s="16"/>
      <c r="HS73" s="16"/>
      <c r="HT73" s="16"/>
      <c r="HU73" s="16"/>
      <c r="HV73" s="16"/>
      <c r="HW73" s="16"/>
      <c r="HX73" s="16"/>
      <c r="HY73" s="16"/>
      <c r="HZ73" s="16"/>
      <c r="IA73" s="16"/>
      <c r="IB73" s="16"/>
      <c r="IC73" s="16"/>
      <c r="ID73" s="16"/>
      <c r="IE73" s="16"/>
      <c r="IF73" s="16"/>
      <c r="IG73" s="16"/>
      <c r="IH73" s="16"/>
      <c r="II73" s="16"/>
      <c r="IJ73" s="16"/>
      <c r="IK73" s="16"/>
      <c r="IL73" s="16"/>
      <c r="IM73" s="16"/>
      <c r="IN73" s="16"/>
      <c r="IO73" s="16"/>
      <c r="IP73" s="16"/>
      <c r="IQ73" s="16"/>
      <c r="IR73" s="16"/>
      <c r="IS73" s="16"/>
      <c r="IT73" s="16"/>
      <c r="IU73" s="16"/>
    </row>
    <row r="74" spans="1:255" s="17" customFormat="1" ht="12" customHeight="1" x14ac:dyDescent="0.3">
      <c r="A74" s="43"/>
      <c r="B74" s="11" t="s">
        <v>48</v>
      </c>
      <c r="C74" s="64"/>
      <c r="D74" s="64"/>
      <c r="E74" s="64"/>
      <c r="F74" s="68"/>
      <c r="G74" s="63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16"/>
      <c r="GV74" s="16"/>
      <c r="GW74" s="16"/>
      <c r="GX74" s="16"/>
      <c r="GY74" s="16"/>
      <c r="GZ74" s="16"/>
      <c r="HA74" s="16"/>
      <c r="HB74" s="16"/>
      <c r="HC74" s="16"/>
      <c r="HD74" s="16"/>
      <c r="HE74" s="16"/>
      <c r="HF74" s="16"/>
      <c r="HG74" s="16"/>
      <c r="HH74" s="16"/>
      <c r="HI74" s="16"/>
      <c r="HJ74" s="16"/>
      <c r="HK74" s="16"/>
      <c r="HL74" s="16"/>
      <c r="HM74" s="16"/>
      <c r="HN74" s="16"/>
      <c r="HO74" s="16"/>
      <c r="HP74" s="16"/>
      <c r="HQ74" s="16"/>
      <c r="HR74" s="16"/>
      <c r="HS74" s="16"/>
      <c r="HT74" s="16"/>
      <c r="HU74" s="16"/>
      <c r="HV74" s="16"/>
      <c r="HW74" s="16"/>
      <c r="HX74" s="16"/>
      <c r="HY74" s="16"/>
      <c r="HZ74" s="16"/>
      <c r="IA74" s="16"/>
      <c r="IB74" s="16"/>
      <c r="IC74" s="16"/>
      <c r="ID74" s="16"/>
      <c r="IE74" s="16"/>
      <c r="IF74" s="16"/>
      <c r="IG74" s="16"/>
      <c r="IH74" s="16"/>
      <c r="II74" s="16"/>
      <c r="IJ74" s="16"/>
      <c r="IK74" s="16"/>
      <c r="IL74" s="16"/>
      <c r="IM74" s="16"/>
      <c r="IN74" s="16"/>
      <c r="IO74" s="16"/>
      <c r="IP74" s="16"/>
      <c r="IQ74" s="16"/>
      <c r="IR74" s="16"/>
      <c r="IS74" s="16"/>
      <c r="IT74" s="16"/>
      <c r="IU74" s="16"/>
    </row>
    <row r="75" spans="1:255" s="17" customFormat="1" ht="12.75" customHeight="1" thickBot="1" x14ac:dyDescent="0.35">
      <c r="A75" s="43"/>
      <c r="B75" s="12" t="s">
        <v>49</v>
      </c>
      <c r="C75" s="69"/>
      <c r="D75" s="69"/>
      <c r="E75" s="69"/>
      <c r="F75" s="70"/>
      <c r="G75" s="63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  <c r="GE75" s="16"/>
      <c r="GF75" s="16"/>
      <c r="GG75" s="16"/>
      <c r="GH75" s="16"/>
      <c r="GI75" s="16"/>
      <c r="GJ75" s="16"/>
      <c r="GK75" s="16"/>
      <c r="GL75" s="16"/>
      <c r="GM75" s="16"/>
      <c r="GN75" s="16"/>
      <c r="GO75" s="16"/>
      <c r="GP75" s="16"/>
      <c r="GQ75" s="16"/>
      <c r="GR75" s="16"/>
      <c r="GS75" s="16"/>
      <c r="GT75" s="16"/>
      <c r="GU75" s="16"/>
      <c r="GV75" s="16"/>
      <c r="GW75" s="16"/>
      <c r="GX75" s="16"/>
      <c r="GY75" s="16"/>
      <c r="GZ75" s="16"/>
      <c r="HA75" s="16"/>
      <c r="HB75" s="16"/>
      <c r="HC75" s="16"/>
      <c r="HD75" s="16"/>
      <c r="HE75" s="16"/>
      <c r="HF75" s="16"/>
      <c r="HG75" s="16"/>
      <c r="HH75" s="16"/>
      <c r="HI75" s="16"/>
      <c r="HJ75" s="16"/>
      <c r="HK75" s="16"/>
      <c r="HL75" s="16"/>
      <c r="HM75" s="16"/>
      <c r="HN75" s="16"/>
      <c r="HO75" s="16"/>
      <c r="HP75" s="16"/>
      <c r="HQ75" s="16"/>
      <c r="HR75" s="16"/>
      <c r="HS75" s="16"/>
      <c r="HT75" s="16"/>
      <c r="HU75" s="16"/>
      <c r="HV75" s="16"/>
      <c r="HW75" s="16"/>
      <c r="HX75" s="16"/>
      <c r="HY75" s="16"/>
      <c r="HZ75" s="16"/>
      <c r="IA75" s="16"/>
      <c r="IB75" s="16"/>
      <c r="IC75" s="16"/>
      <c r="ID75" s="16"/>
      <c r="IE75" s="16"/>
      <c r="IF75" s="16"/>
      <c r="IG75" s="16"/>
      <c r="IH75" s="16"/>
      <c r="II75" s="16"/>
      <c r="IJ75" s="16"/>
      <c r="IK75" s="16"/>
      <c r="IL75" s="16"/>
      <c r="IM75" s="16"/>
      <c r="IN75" s="16"/>
      <c r="IO75" s="16"/>
      <c r="IP75" s="16"/>
      <c r="IQ75" s="16"/>
      <c r="IR75" s="16"/>
      <c r="IS75" s="16"/>
      <c r="IT75" s="16"/>
      <c r="IU75" s="16"/>
    </row>
    <row r="76" spans="1:255" s="17" customFormat="1" ht="12.75" customHeight="1" x14ac:dyDescent="0.3">
      <c r="A76" s="43"/>
      <c r="B76" s="64"/>
      <c r="C76" s="64"/>
      <c r="D76" s="64"/>
      <c r="E76" s="64"/>
      <c r="F76" s="64"/>
      <c r="G76" s="63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  <c r="GE76" s="16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16"/>
      <c r="GQ76" s="16"/>
      <c r="GR76" s="16"/>
      <c r="GS76" s="16"/>
      <c r="GT76" s="16"/>
      <c r="GU76" s="16"/>
      <c r="GV76" s="16"/>
      <c r="GW76" s="16"/>
      <c r="GX76" s="16"/>
      <c r="GY76" s="16"/>
      <c r="GZ76" s="16"/>
      <c r="HA76" s="16"/>
      <c r="HB76" s="16"/>
      <c r="HC76" s="16"/>
      <c r="HD76" s="16"/>
      <c r="HE76" s="16"/>
      <c r="HF76" s="16"/>
      <c r="HG76" s="16"/>
      <c r="HH76" s="16"/>
      <c r="HI76" s="16"/>
      <c r="HJ76" s="16"/>
      <c r="HK76" s="16"/>
      <c r="HL76" s="16"/>
      <c r="HM76" s="16"/>
      <c r="HN76" s="16"/>
      <c r="HO76" s="16"/>
      <c r="HP76" s="16"/>
      <c r="HQ76" s="16"/>
      <c r="HR76" s="16"/>
      <c r="HS76" s="16"/>
      <c r="HT76" s="16"/>
      <c r="HU76" s="16"/>
      <c r="HV76" s="16"/>
      <c r="HW76" s="16"/>
      <c r="HX76" s="16"/>
      <c r="HY76" s="16"/>
      <c r="HZ76" s="16"/>
      <c r="IA76" s="16"/>
      <c r="IB76" s="16"/>
      <c r="IC76" s="16"/>
      <c r="ID76" s="16"/>
      <c r="IE76" s="16"/>
      <c r="IF76" s="16"/>
      <c r="IG76" s="16"/>
      <c r="IH76" s="16"/>
      <c r="II76" s="16"/>
      <c r="IJ76" s="16"/>
      <c r="IK76" s="16"/>
      <c r="IL76" s="16"/>
      <c r="IM76" s="16"/>
      <c r="IN76" s="16"/>
      <c r="IO76" s="16"/>
      <c r="IP76" s="16"/>
      <c r="IQ76" s="16"/>
      <c r="IR76" s="16"/>
      <c r="IS76" s="16"/>
      <c r="IT76" s="16"/>
      <c r="IU76" s="16"/>
    </row>
    <row r="77" spans="1:255" s="17" customFormat="1" ht="15" customHeight="1" thickBot="1" x14ac:dyDescent="0.35">
      <c r="A77" s="43"/>
      <c r="B77" s="157" t="s">
        <v>50</v>
      </c>
      <c r="C77" s="158"/>
      <c r="D77" s="71"/>
      <c r="E77" s="72"/>
      <c r="F77" s="72"/>
      <c r="G77" s="63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16"/>
      <c r="GQ77" s="16"/>
      <c r="GR77" s="16"/>
      <c r="GS77" s="16"/>
      <c r="GT77" s="16"/>
      <c r="GU77" s="16"/>
      <c r="GV77" s="16"/>
      <c r="GW77" s="16"/>
      <c r="GX77" s="16"/>
      <c r="GY77" s="16"/>
      <c r="GZ77" s="16"/>
      <c r="HA77" s="16"/>
      <c r="HB77" s="16"/>
      <c r="HC77" s="16"/>
      <c r="HD77" s="16"/>
      <c r="HE77" s="16"/>
      <c r="HF77" s="16"/>
      <c r="HG77" s="16"/>
      <c r="HH77" s="16"/>
      <c r="HI77" s="16"/>
      <c r="HJ77" s="16"/>
      <c r="HK77" s="16"/>
      <c r="HL77" s="16"/>
      <c r="HM77" s="16"/>
      <c r="HN77" s="16"/>
      <c r="HO77" s="16"/>
      <c r="HP77" s="16"/>
      <c r="HQ77" s="16"/>
      <c r="HR77" s="16"/>
      <c r="HS77" s="16"/>
      <c r="HT77" s="16"/>
      <c r="HU77" s="16"/>
      <c r="HV77" s="16"/>
      <c r="HW77" s="16"/>
      <c r="HX77" s="16"/>
      <c r="HY77" s="16"/>
      <c r="HZ77" s="16"/>
      <c r="IA77" s="16"/>
      <c r="IB77" s="16"/>
      <c r="IC77" s="16"/>
      <c r="ID77" s="16"/>
      <c r="IE77" s="16"/>
      <c r="IF77" s="16"/>
      <c r="IG77" s="16"/>
      <c r="IH77" s="16"/>
      <c r="II77" s="16"/>
      <c r="IJ77" s="16"/>
      <c r="IK77" s="16"/>
      <c r="IL77" s="16"/>
      <c r="IM77" s="16"/>
      <c r="IN77" s="16"/>
      <c r="IO77" s="16"/>
      <c r="IP77" s="16"/>
      <c r="IQ77" s="16"/>
      <c r="IR77" s="16"/>
      <c r="IS77" s="16"/>
      <c r="IT77" s="16"/>
      <c r="IU77" s="16"/>
    </row>
    <row r="78" spans="1:255" s="17" customFormat="1" ht="12" customHeight="1" x14ac:dyDescent="0.3">
      <c r="A78" s="43"/>
      <c r="B78" s="73" t="s">
        <v>37</v>
      </c>
      <c r="C78" s="113" t="s">
        <v>84</v>
      </c>
      <c r="D78" s="114" t="s">
        <v>51</v>
      </c>
      <c r="E78" s="72"/>
      <c r="F78" s="72"/>
      <c r="G78" s="63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16"/>
      <c r="HN78" s="16"/>
      <c r="HO78" s="16"/>
      <c r="HP78" s="16"/>
      <c r="HQ78" s="16"/>
      <c r="HR78" s="16"/>
      <c r="HS78" s="16"/>
      <c r="HT78" s="16"/>
      <c r="HU78" s="16"/>
      <c r="HV78" s="16"/>
      <c r="HW78" s="16"/>
      <c r="HX78" s="16"/>
      <c r="HY78" s="16"/>
      <c r="HZ78" s="16"/>
      <c r="IA78" s="16"/>
      <c r="IB78" s="16"/>
      <c r="IC78" s="16"/>
      <c r="ID78" s="16"/>
      <c r="IE78" s="16"/>
      <c r="IF78" s="16"/>
      <c r="IG78" s="16"/>
      <c r="IH78" s="16"/>
      <c r="II78" s="16"/>
      <c r="IJ78" s="16"/>
      <c r="IK78" s="16"/>
      <c r="IL78" s="16"/>
      <c r="IM78" s="16"/>
      <c r="IN78" s="16"/>
      <c r="IO78" s="16"/>
      <c r="IP78" s="16"/>
      <c r="IQ78" s="16"/>
      <c r="IR78" s="16"/>
      <c r="IS78" s="16"/>
      <c r="IT78" s="16"/>
      <c r="IU78" s="16"/>
    </row>
    <row r="79" spans="1:255" s="17" customFormat="1" ht="12" customHeight="1" x14ac:dyDescent="0.3">
      <c r="A79" s="43"/>
      <c r="B79" s="74" t="s">
        <v>52</v>
      </c>
      <c r="C79" s="109">
        <f>G27</f>
        <v>1890000</v>
      </c>
      <c r="D79" s="110">
        <f>(C79/C85)</f>
        <v>0.39575746241370452</v>
      </c>
      <c r="E79" s="72"/>
      <c r="F79" s="72"/>
      <c r="G79" s="63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  <c r="FX79" s="16"/>
      <c r="FY79" s="16"/>
      <c r="FZ79" s="16"/>
      <c r="GA79" s="16"/>
      <c r="GB79" s="16"/>
      <c r="GC79" s="16"/>
      <c r="GD79" s="16"/>
      <c r="GE79" s="16"/>
      <c r="GF79" s="16"/>
      <c r="GG79" s="16"/>
      <c r="GH79" s="16"/>
      <c r="GI79" s="16"/>
      <c r="GJ79" s="16"/>
      <c r="GK79" s="16"/>
      <c r="GL79" s="16"/>
      <c r="GM79" s="16"/>
      <c r="GN79" s="16"/>
      <c r="GO79" s="16"/>
      <c r="GP79" s="16"/>
      <c r="GQ79" s="16"/>
      <c r="GR79" s="16"/>
      <c r="GS79" s="16"/>
      <c r="GT79" s="16"/>
      <c r="GU79" s="16"/>
      <c r="GV79" s="16"/>
      <c r="GW79" s="16"/>
      <c r="GX79" s="16"/>
      <c r="GY79" s="16"/>
      <c r="GZ79" s="16"/>
      <c r="HA79" s="16"/>
      <c r="HB79" s="16"/>
      <c r="HC79" s="16"/>
      <c r="HD79" s="16"/>
      <c r="HE79" s="16"/>
      <c r="HF79" s="16"/>
      <c r="HG79" s="16"/>
      <c r="HH79" s="16"/>
      <c r="HI79" s="16"/>
      <c r="HJ79" s="16"/>
      <c r="HK79" s="16"/>
      <c r="HL79" s="16"/>
      <c r="HM79" s="16"/>
      <c r="HN79" s="16"/>
      <c r="HO79" s="16"/>
      <c r="HP79" s="16"/>
      <c r="HQ79" s="16"/>
      <c r="HR79" s="16"/>
      <c r="HS79" s="16"/>
      <c r="HT79" s="16"/>
      <c r="HU79" s="16"/>
      <c r="HV79" s="16"/>
      <c r="HW79" s="16"/>
      <c r="HX79" s="16"/>
      <c r="HY79" s="16"/>
      <c r="HZ79" s="16"/>
      <c r="IA79" s="16"/>
      <c r="IB79" s="16"/>
      <c r="IC79" s="16"/>
      <c r="ID79" s="16"/>
      <c r="IE79" s="16"/>
      <c r="IF79" s="16"/>
      <c r="IG79" s="16"/>
      <c r="IH79" s="16"/>
      <c r="II79" s="16"/>
      <c r="IJ79" s="16"/>
      <c r="IK79" s="16"/>
      <c r="IL79" s="16"/>
      <c r="IM79" s="16"/>
      <c r="IN79" s="16"/>
      <c r="IO79" s="16"/>
      <c r="IP79" s="16"/>
      <c r="IQ79" s="16"/>
      <c r="IR79" s="16"/>
      <c r="IS79" s="16"/>
      <c r="IT79" s="16"/>
      <c r="IU79" s="16"/>
    </row>
    <row r="80" spans="1:255" s="17" customFormat="1" ht="12" customHeight="1" x14ac:dyDescent="0.3">
      <c r="A80" s="43"/>
      <c r="B80" s="74" t="s">
        <v>53</v>
      </c>
      <c r="C80" s="111">
        <v>0</v>
      </c>
      <c r="D80" s="110">
        <v>0</v>
      </c>
      <c r="E80" s="72"/>
      <c r="F80" s="72"/>
      <c r="G80" s="63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  <c r="GE80" s="16"/>
      <c r="GF80" s="16"/>
      <c r="GG80" s="16"/>
      <c r="GH80" s="16"/>
      <c r="GI80" s="16"/>
      <c r="GJ80" s="16"/>
      <c r="GK80" s="16"/>
      <c r="GL80" s="16"/>
      <c r="GM80" s="16"/>
      <c r="GN80" s="16"/>
      <c r="GO80" s="16"/>
      <c r="GP80" s="16"/>
      <c r="GQ80" s="16"/>
      <c r="GR80" s="16"/>
      <c r="GS80" s="16"/>
      <c r="GT80" s="16"/>
      <c r="GU80" s="16"/>
      <c r="GV80" s="16"/>
      <c r="GW80" s="16"/>
      <c r="GX80" s="16"/>
      <c r="GY80" s="16"/>
      <c r="GZ80" s="16"/>
      <c r="HA80" s="16"/>
      <c r="HB80" s="16"/>
      <c r="HC80" s="16"/>
      <c r="HD80" s="16"/>
      <c r="HE80" s="16"/>
      <c r="HF80" s="16"/>
      <c r="HG80" s="16"/>
      <c r="HH80" s="16"/>
      <c r="HI80" s="16"/>
      <c r="HJ80" s="16"/>
      <c r="HK80" s="16"/>
      <c r="HL80" s="16"/>
      <c r="HM80" s="16"/>
      <c r="HN80" s="16"/>
      <c r="HO80" s="16"/>
      <c r="HP80" s="16"/>
      <c r="HQ80" s="16"/>
      <c r="HR80" s="16"/>
      <c r="HS80" s="16"/>
      <c r="HT80" s="16"/>
      <c r="HU80" s="16"/>
      <c r="HV80" s="16"/>
      <c r="HW80" s="16"/>
      <c r="HX80" s="16"/>
      <c r="HY80" s="16"/>
      <c r="HZ80" s="16"/>
      <c r="IA80" s="16"/>
      <c r="IB80" s="16"/>
      <c r="IC80" s="16"/>
      <c r="ID80" s="16"/>
      <c r="IE80" s="16"/>
      <c r="IF80" s="16"/>
      <c r="IG80" s="16"/>
      <c r="IH80" s="16"/>
      <c r="II80" s="16"/>
      <c r="IJ80" s="16"/>
      <c r="IK80" s="16"/>
      <c r="IL80" s="16"/>
      <c r="IM80" s="16"/>
      <c r="IN80" s="16"/>
      <c r="IO80" s="16"/>
      <c r="IP80" s="16"/>
      <c r="IQ80" s="16"/>
      <c r="IR80" s="16"/>
      <c r="IS80" s="16"/>
      <c r="IT80" s="16"/>
      <c r="IU80" s="16"/>
    </row>
    <row r="81" spans="1:255" s="17" customFormat="1" ht="12" customHeight="1" x14ac:dyDescent="0.3">
      <c r="A81" s="43"/>
      <c r="B81" s="74" t="s">
        <v>54</v>
      </c>
      <c r="C81" s="109">
        <f>G40</f>
        <v>600000</v>
      </c>
      <c r="D81" s="110">
        <f>(C81/C85)</f>
        <v>0.12563728965514429</v>
      </c>
      <c r="E81" s="72"/>
      <c r="F81" s="72"/>
      <c r="G81" s="63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16"/>
      <c r="GE81" s="16"/>
      <c r="GF81" s="16"/>
      <c r="GG81" s="16"/>
      <c r="GH81" s="16"/>
      <c r="GI81" s="16"/>
      <c r="GJ81" s="16"/>
      <c r="GK81" s="16"/>
      <c r="GL81" s="16"/>
      <c r="GM81" s="16"/>
      <c r="GN81" s="16"/>
      <c r="GO81" s="16"/>
      <c r="GP81" s="16"/>
      <c r="GQ81" s="16"/>
      <c r="GR81" s="16"/>
      <c r="GS81" s="16"/>
      <c r="GT81" s="16"/>
      <c r="GU81" s="16"/>
      <c r="GV81" s="16"/>
      <c r="GW81" s="16"/>
      <c r="GX81" s="16"/>
      <c r="GY81" s="16"/>
      <c r="GZ81" s="16"/>
      <c r="HA81" s="16"/>
      <c r="HB81" s="16"/>
      <c r="HC81" s="16"/>
      <c r="HD81" s="16"/>
      <c r="HE81" s="16"/>
      <c r="HF81" s="16"/>
      <c r="HG81" s="16"/>
      <c r="HH81" s="16"/>
      <c r="HI81" s="16"/>
      <c r="HJ81" s="16"/>
      <c r="HK81" s="16"/>
      <c r="HL81" s="16"/>
      <c r="HM81" s="16"/>
      <c r="HN81" s="16"/>
      <c r="HO81" s="16"/>
      <c r="HP81" s="16"/>
      <c r="HQ81" s="16"/>
      <c r="HR81" s="16"/>
      <c r="HS81" s="16"/>
      <c r="HT81" s="16"/>
      <c r="HU81" s="16"/>
      <c r="HV81" s="16"/>
      <c r="HW81" s="16"/>
      <c r="HX81" s="16"/>
      <c r="HY81" s="16"/>
      <c r="HZ81" s="16"/>
      <c r="IA81" s="16"/>
      <c r="IB81" s="16"/>
      <c r="IC81" s="16"/>
      <c r="ID81" s="16"/>
      <c r="IE81" s="16"/>
      <c r="IF81" s="16"/>
      <c r="IG81" s="16"/>
      <c r="IH81" s="16"/>
      <c r="II81" s="16"/>
      <c r="IJ81" s="16"/>
      <c r="IK81" s="16"/>
      <c r="IL81" s="16"/>
      <c r="IM81" s="16"/>
      <c r="IN81" s="16"/>
      <c r="IO81" s="16"/>
      <c r="IP81" s="16"/>
      <c r="IQ81" s="16"/>
      <c r="IR81" s="16"/>
      <c r="IS81" s="16"/>
      <c r="IT81" s="16"/>
      <c r="IU81" s="16"/>
    </row>
    <row r="82" spans="1:255" s="17" customFormat="1" ht="12" customHeight="1" x14ac:dyDescent="0.3">
      <c r="A82" s="43"/>
      <c r="B82" s="74" t="s">
        <v>27</v>
      </c>
      <c r="C82" s="109">
        <f>G55</f>
        <v>1995740.2</v>
      </c>
      <c r="D82" s="110">
        <f>(C82/C85)</f>
        <v>0.41789898263969266</v>
      </c>
      <c r="E82" s="72"/>
      <c r="F82" s="72"/>
      <c r="G82" s="63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16"/>
      <c r="GE82" s="16"/>
      <c r="GF82" s="16"/>
      <c r="GG82" s="16"/>
      <c r="GH82" s="16"/>
      <c r="GI82" s="16"/>
      <c r="GJ82" s="16"/>
      <c r="GK82" s="16"/>
      <c r="GL82" s="16"/>
      <c r="GM82" s="16"/>
      <c r="GN82" s="16"/>
      <c r="GO82" s="16"/>
      <c r="GP82" s="16"/>
      <c r="GQ82" s="16"/>
      <c r="GR82" s="16"/>
      <c r="GS82" s="16"/>
      <c r="GT82" s="16"/>
      <c r="GU82" s="16"/>
      <c r="GV82" s="16"/>
      <c r="GW82" s="16"/>
      <c r="GX82" s="16"/>
      <c r="GY82" s="16"/>
      <c r="GZ82" s="16"/>
      <c r="HA82" s="16"/>
      <c r="HB82" s="16"/>
      <c r="HC82" s="16"/>
      <c r="HD82" s="16"/>
      <c r="HE82" s="16"/>
      <c r="HF82" s="16"/>
      <c r="HG82" s="16"/>
      <c r="HH82" s="16"/>
      <c r="HI82" s="16"/>
      <c r="HJ82" s="16"/>
      <c r="HK82" s="16"/>
      <c r="HL82" s="16"/>
      <c r="HM82" s="16"/>
      <c r="HN82" s="16"/>
      <c r="HO82" s="16"/>
      <c r="HP82" s="16"/>
      <c r="HQ82" s="16"/>
      <c r="HR82" s="16"/>
      <c r="HS82" s="16"/>
      <c r="HT82" s="16"/>
      <c r="HU82" s="16"/>
      <c r="HV82" s="16"/>
      <c r="HW82" s="16"/>
      <c r="HX82" s="16"/>
      <c r="HY82" s="16"/>
      <c r="HZ82" s="16"/>
      <c r="IA82" s="16"/>
      <c r="IB82" s="16"/>
      <c r="IC82" s="16"/>
      <c r="ID82" s="16"/>
      <c r="IE82" s="16"/>
      <c r="IF82" s="16"/>
      <c r="IG82" s="16"/>
      <c r="IH82" s="16"/>
      <c r="II82" s="16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</row>
    <row r="83" spans="1:255" s="17" customFormat="1" ht="12" customHeight="1" x14ac:dyDescent="0.3">
      <c r="A83" s="43"/>
      <c r="B83" s="74" t="s">
        <v>55</v>
      </c>
      <c r="C83" s="115">
        <f>G60</f>
        <v>62500</v>
      </c>
      <c r="D83" s="110">
        <f>(C83/C85)</f>
        <v>1.3087217672410865E-2</v>
      </c>
      <c r="E83" s="75"/>
      <c r="F83" s="75"/>
      <c r="G83" s="63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  <c r="GE83" s="16"/>
      <c r="GF83" s="16"/>
      <c r="GG83" s="16"/>
      <c r="GH83" s="16"/>
      <c r="GI83" s="16"/>
      <c r="GJ83" s="16"/>
      <c r="GK83" s="16"/>
      <c r="GL83" s="16"/>
      <c r="GM83" s="16"/>
      <c r="GN83" s="16"/>
      <c r="GO83" s="16"/>
      <c r="GP83" s="16"/>
      <c r="GQ83" s="16"/>
      <c r="GR83" s="16"/>
      <c r="GS83" s="16"/>
      <c r="GT83" s="16"/>
      <c r="GU83" s="16"/>
      <c r="GV83" s="16"/>
      <c r="GW83" s="16"/>
      <c r="GX83" s="16"/>
      <c r="GY83" s="16"/>
      <c r="GZ83" s="16"/>
      <c r="HA83" s="16"/>
      <c r="HB83" s="16"/>
      <c r="HC83" s="16"/>
      <c r="HD83" s="16"/>
      <c r="HE83" s="16"/>
      <c r="HF83" s="16"/>
      <c r="HG83" s="16"/>
      <c r="HH83" s="16"/>
      <c r="HI83" s="16"/>
      <c r="HJ83" s="16"/>
      <c r="HK83" s="16"/>
      <c r="HL83" s="16"/>
      <c r="HM83" s="16"/>
      <c r="HN83" s="16"/>
      <c r="HO83" s="16"/>
      <c r="HP83" s="16"/>
      <c r="HQ83" s="16"/>
      <c r="HR83" s="16"/>
      <c r="HS83" s="16"/>
      <c r="HT83" s="16"/>
      <c r="HU83" s="16"/>
      <c r="HV83" s="16"/>
      <c r="HW83" s="16"/>
      <c r="HX83" s="16"/>
      <c r="HY83" s="16"/>
      <c r="HZ83" s="16"/>
      <c r="IA83" s="16"/>
      <c r="IB83" s="16"/>
      <c r="IC83" s="16"/>
      <c r="ID83" s="16"/>
      <c r="IE83" s="16"/>
      <c r="IF83" s="16"/>
      <c r="IG83" s="16"/>
      <c r="IH83" s="16"/>
      <c r="II83" s="16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</row>
    <row r="84" spans="1:255" s="17" customFormat="1" ht="12" customHeight="1" x14ac:dyDescent="0.3">
      <c r="A84" s="43"/>
      <c r="B84" s="74" t="s">
        <v>56</v>
      </c>
      <c r="C84" s="115">
        <f>G63</f>
        <v>227412.01</v>
      </c>
      <c r="D84" s="110">
        <f>(C84/C85)</f>
        <v>4.7619047619047623E-2</v>
      </c>
      <c r="E84" s="75"/>
      <c r="F84" s="75"/>
      <c r="G84" s="63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  <c r="GE84" s="16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16"/>
      <c r="GQ84" s="16"/>
      <c r="GR84" s="16"/>
      <c r="GS84" s="16"/>
      <c r="GT84" s="16"/>
      <c r="GU84" s="16"/>
      <c r="GV84" s="16"/>
      <c r="GW84" s="16"/>
      <c r="GX84" s="16"/>
      <c r="GY84" s="16"/>
      <c r="GZ84" s="16"/>
      <c r="HA84" s="16"/>
      <c r="HB84" s="16"/>
      <c r="HC84" s="16"/>
      <c r="HD84" s="16"/>
      <c r="HE84" s="16"/>
      <c r="HF84" s="16"/>
      <c r="HG84" s="16"/>
      <c r="HH84" s="16"/>
      <c r="HI84" s="16"/>
      <c r="HJ84" s="16"/>
      <c r="HK84" s="16"/>
      <c r="HL84" s="16"/>
      <c r="HM84" s="16"/>
      <c r="HN84" s="16"/>
      <c r="HO84" s="16"/>
      <c r="HP84" s="16"/>
      <c r="HQ84" s="16"/>
      <c r="HR84" s="16"/>
      <c r="HS84" s="16"/>
      <c r="HT84" s="16"/>
      <c r="HU84" s="16"/>
      <c r="HV84" s="16"/>
      <c r="HW84" s="16"/>
      <c r="HX84" s="16"/>
      <c r="HY84" s="16"/>
      <c r="HZ84" s="16"/>
      <c r="IA84" s="16"/>
      <c r="IB84" s="16"/>
      <c r="IC84" s="16"/>
      <c r="ID84" s="16"/>
      <c r="IE84" s="16"/>
      <c r="IF84" s="16"/>
      <c r="IG84" s="16"/>
      <c r="IH84" s="16"/>
      <c r="II84" s="16"/>
      <c r="IJ84" s="16"/>
      <c r="IK84" s="16"/>
      <c r="IL84" s="16"/>
      <c r="IM84" s="16"/>
      <c r="IN84" s="16"/>
      <c r="IO84" s="16"/>
      <c r="IP84" s="16"/>
      <c r="IQ84" s="16"/>
      <c r="IR84" s="16"/>
      <c r="IS84" s="16"/>
      <c r="IT84" s="16"/>
      <c r="IU84" s="16"/>
    </row>
    <row r="85" spans="1:255" s="17" customFormat="1" ht="12.75" customHeight="1" thickBot="1" x14ac:dyDescent="0.35">
      <c r="A85" s="43"/>
      <c r="B85" s="76" t="s">
        <v>57</v>
      </c>
      <c r="C85" s="116">
        <f>SUM(C79:C84)</f>
        <v>4775652.21</v>
      </c>
      <c r="D85" s="112">
        <f>SUM(D79:D84)</f>
        <v>1</v>
      </c>
      <c r="E85" s="75"/>
      <c r="F85" s="75"/>
      <c r="G85" s="63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  <c r="FP85" s="16"/>
      <c r="FQ85" s="16"/>
      <c r="FR85" s="16"/>
      <c r="FS85" s="16"/>
      <c r="FT85" s="16"/>
      <c r="FU85" s="16"/>
      <c r="FV85" s="16"/>
      <c r="FW85" s="16"/>
      <c r="FX85" s="16"/>
      <c r="FY85" s="16"/>
      <c r="FZ85" s="16"/>
      <c r="GA85" s="16"/>
      <c r="GB85" s="16"/>
      <c r="GC85" s="16"/>
      <c r="GD85" s="16"/>
      <c r="GE85" s="16"/>
      <c r="GF85" s="16"/>
      <c r="GG85" s="16"/>
      <c r="GH85" s="16"/>
      <c r="GI85" s="16"/>
      <c r="GJ85" s="16"/>
      <c r="GK85" s="16"/>
      <c r="GL85" s="16"/>
      <c r="GM85" s="16"/>
      <c r="GN85" s="16"/>
      <c r="GO85" s="16"/>
      <c r="GP85" s="16"/>
      <c r="GQ85" s="16"/>
      <c r="GR85" s="16"/>
      <c r="GS85" s="16"/>
      <c r="GT85" s="16"/>
      <c r="GU85" s="16"/>
      <c r="GV85" s="16"/>
      <c r="GW85" s="16"/>
      <c r="GX85" s="16"/>
      <c r="GY85" s="16"/>
      <c r="GZ85" s="16"/>
      <c r="HA85" s="16"/>
      <c r="HB85" s="16"/>
      <c r="HC85" s="16"/>
      <c r="HD85" s="16"/>
      <c r="HE85" s="16"/>
      <c r="HF85" s="16"/>
      <c r="HG85" s="16"/>
      <c r="HH85" s="16"/>
      <c r="HI85" s="16"/>
      <c r="HJ85" s="16"/>
      <c r="HK85" s="16"/>
      <c r="HL85" s="16"/>
      <c r="HM85" s="16"/>
      <c r="HN85" s="16"/>
      <c r="HO85" s="16"/>
      <c r="HP85" s="16"/>
      <c r="HQ85" s="16"/>
      <c r="HR85" s="16"/>
      <c r="HS85" s="16"/>
      <c r="HT85" s="16"/>
      <c r="HU85" s="16"/>
      <c r="HV85" s="16"/>
      <c r="HW85" s="16"/>
      <c r="HX85" s="16"/>
      <c r="HY85" s="16"/>
      <c r="HZ85" s="16"/>
      <c r="IA85" s="16"/>
      <c r="IB85" s="16"/>
      <c r="IC85" s="16"/>
      <c r="ID85" s="16"/>
      <c r="IE85" s="16"/>
      <c r="IF85" s="16"/>
      <c r="IG85" s="16"/>
      <c r="IH85" s="16"/>
      <c r="II85" s="16"/>
      <c r="IJ85" s="16"/>
      <c r="IK85" s="16"/>
      <c r="IL85" s="16"/>
      <c r="IM85" s="16"/>
      <c r="IN85" s="16"/>
      <c r="IO85" s="16"/>
      <c r="IP85" s="16"/>
      <c r="IQ85" s="16"/>
      <c r="IR85" s="16"/>
      <c r="IS85" s="16"/>
      <c r="IT85" s="16"/>
      <c r="IU85" s="16"/>
    </row>
    <row r="86" spans="1:255" s="17" customFormat="1" ht="12" customHeight="1" x14ac:dyDescent="0.3">
      <c r="A86" s="43"/>
      <c r="B86" s="64"/>
      <c r="C86" s="62"/>
      <c r="D86" s="62"/>
      <c r="E86" s="62"/>
      <c r="F86" s="62"/>
      <c r="G86" s="63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  <c r="GB86" s="16"/>
      <c r="GC86" s="16"/>
      <c r="GD86" s="16"/>
      <c r="GE86" s="16"/>
      <c r="GF86" s="16"/>
      <c r="GG86" s="16"/>
      <c r="GH86" s="16"/>
      <c r="GI86" s="16"/>
      <c r="GJ86" s="16"/>
      <c r="GK86" s="16"/>
      <c r="GL86" s="16"/>
      <c r="GM86" s="16"/>
      <c r="GN86" s="16"/>
      <c r="GO86" s="16"/>
      <c r="GP86" s="16"/>
      <c r="GQ86" s="16"/>
      <c r="GR86" s="16"/>
      <c r="GS86" s="16"/>
      <c r="GT86" s="16"/>
      <c r="GU86" s="16"/>
      <c r="GV86" s="16"/>
      <c r="GW86" s="16"/>
      <c r="GX86" s="16"/>
      <c r="GY86" s="16"/>
      <c r="GZ86" s="16"/>
      <c r="HA86" s="16"/>
      <c r="HB86" s="16"/>
      <c r="HC86" s="16"/>
      <c r="HD86" s="16"/>
      <c r="HE86" s="16"/>
      <c r="HF86" s="16"/>
      <c r="HG86" s="16"/>
      <c r="HH86" s="16"/>
      <c r="HI86" s="16"/>
      <c r="HJ86" s="16"/>
      <c r="HK86" s="16"/>
      <c r="HL86" s="16"/>
      <c r="HM86" s="16"/>
      <c r="HN86" s="16"/>
      <c r="HO86" s="16"/>
      <c r="HP86" s="16"/>
      <c r="HQ86" s="16"/>
      <c r="HR86" s="16"/>
      <c r="HS86" s="16"/>
      <c r="HT86" s="16"/>
      <c r="HU86" s="16"/>
      <c r="HV86" s="16"/>
      <c r="HW86" s="16"/>
      <c r="HX86" s="16"/>
      <c r="HY86" s="16"/>
      <c r="HZ86" s="16"/>
      <c r="IA86" s="16"/>
      <c r="IB86" s="16"/>
      <c r="IC86" s="16"/>
      <c r="ID86" s="16"/>
      <c r="IE86" s="16"/>
      <c r="IF86" s="16"/>
      <c r="IG86" s="16"/>
      <c r="IH86" s="16"/>
      <c r="II86" s="16"/>
      <c r="IJ86" s="16"/>
      <c r="IK86" s="16"/>
      <c r="IL86" s="16"/>
      <c r="IM86" s="16"/>
      <c r="IN86" s="16"/>
      <c r="IO86" s="16"/>
      <c r="IP86" s="16"/>
      <c r="IQ86" s="16"/>
      <c r="IR86" s="16"/>
      <c r="IS86" s="16"/>
      <c r="IT86" s="16"/>
      <c r="IU86" s="16"/>
    </row>
    <row r="87" spans="1:255" s="17" customFormat="1" ht="12.75" customHeight="1" x14ac:dyDescent="0.3">
      <c r="A87" s="43"/>
      <c r="B87" s="78"/>
      <c r="C87" s="62"/>
      <c r="D87" s="62"/>
      <c r="E87" s="62"/>
      <c r="F87" s="62"/>
      <c r="G87" s="63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  <c r="FZ87" s="16"/>
      <c r="GA87" s="16"/>
      <c r="GB87" s="16"/>
      <c r="GC87" s="16"/>
      <c r="GD87" s="16"/>
      <c r="GE87" s="16"/>
      <c r="GF87" s="16"/>
      <c r="GG87" s="16"/>
      <c r="GH87" s="16"/>
      <c r="GI87" s="16"/>
      <c r="GJ87" s="16"/>
      <c r="GK87" s="16"/>
      <c r="GL87" s="16"/>
      <c r="GM87" s="16"/>
      <c r="GN87" s="16"/>
      <c r="GO87" s="16"/>
      <c r="GP87" s="16"/>
      <c r="GQ87" s="16"/>
      <c r="GR87" s="16"/>
      <c r="GS87" s="16"/>
      <c r="GT87" s="16"/>
      <c r="GU87" s="16"/>
      <c r="GV87" s="16"/>
      <c r="GW87" s="16"/>
      <c r="GX87" s="16"/>
      <c r="GY87" s="16"/>
      <c r="GZ87" s="16"/>
      <c r="HA87" s="16"/>
      <c r="HB87" s="16"/>
      <c r="HC87" s="16"/>
      <c r="HD87" s="16"/>
      <c r="HE87" s="16"/>
      <c r="HF87" s="16"/>
      <c r="HG87" s="16"/>
      <c r="HH87" s="16"/>
      <c r="HI87" s="16"/>
      <c r="HJ87" s="16"/>
      <c r="HK87" s="16"/>
      <c r="HL87" s="16"/>
      <c r="HM87" s="16"/>
      <c r="HN87" s="16"/>
      <c r="HO87" s="16"/>
      <c r="HP87" s="16"/>
      <c r="HQ87" s="16"/>
      <c r="HR87" s="16"/>
      <c r="HS87" s="16"/>
      <c r="HT87" s="16"/>
      <c r="HU87" s="16"/>
      <c r="HV87" s="16"/>
      <c r="HW87" s="16"/>
      <c r="HX87" s="16"/>
      <c r="HY87" s="16"/>
      <c r="HZ87" s="16"/>
      <c r="IA87" s="16"/>
      <c r="IB87" s="16"/>
      <c r="IC87" s="16"/>
      <c r="ID87" s="16"/>
      <c r="IE87" s="16"/>
      <c r="IF87" s="16"/>
      <c r="IG87" s="16"/>
      <c r="IH87" s="16"/>
      <c r="II87" s="16"/>
      <c r="IJ87" s="16"/>
      <c r="IK87" s="16"/>
      <c r="IL87" s="16"/>
      <c r="IM87" s="16"/>
      <c r="IN87" s="16"/>
      <c r="IO87" s="16"/>
      <c r="IP87" s="16"/>
      <c r="IQ87" s="16"/>
      <c r="IR87" s="16"/>
      <c r="IS87" s="16"/>
      <c r="IT87" s="16"/>
      <c r="IU87" s="16"/>
    </row>
    <row r="88" spans="1:255" s="17" customFormat="1" ht="12" customHeight="1" thickBot="1" x14ac:dyDescent="0.35">
      <c r="A88" s="79"/>
      <c r="B88" s="80"/>
      <c r="C88" s="81" t="s">
        <v>58</v>
      </c>
      <c r="D88" s="82"/>
      <c r="E88" s="83"/>
      <c r="F88" s="84"/>
      <c r="G88" s="63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16"/>
      <c r="GE88" s="16"/>
      <c r="GF88" s="16"/>
      <c r="GG88" s="16"/>
      <c r="GH88" s="16"/>
      <c r="GI88" s="16"/>
      <c r="GJ88" s="16"/>
      <c r="GK88" s="16"/>
      <c r="GL88" s="16"/>
      <c r="GM88" s="16"/>
      <c r="GN88" s="16"/>
      <c r="GO88" s="16"/>
      <c r="GP88" s="16"/>
      <c r="GQ88" s="16"/>
      <c r="GR88" s="16"/>
      <c r="GS88" s="16"/>
      <c r="GT88" s="16"/>
      <c r="GU88" s="16"/>
      <c r="GV88" s="16"/>
      <c r="GW88" s="16"/>
      <c r="GX88" s="16"/>
      <c r="GY88" s="16"/>
      <c r="GZ88" s="16"/>
      <c r="HA88" s="16"/>
      <c r="HB88" s="16"/>
      <c r="HC88" s="16"/>
      <c r="HD88" s="16"/>
      <c r="HE88" s="16"/>
      <c r="HF88" s="16"/>
      <c r="HG88" s="16"/>
      <c r="HH88" s="16"/>
      <c r="HI88" s="16"/>
      <c r="HJ88" s="16"/>
      <c r="HK88" s="16"/>
      <c r="HL88" s="16"/>
      <c r="HM88" s="16"/>
      <c r="HN88" s="16"/>
      <c r="HO88" s="16"/>
      <c r="HP88" s="16"/>
      <c r="HQ88" s="16"/>
      <c r="HR88" s="16"/>
      <c r="HS88" s="16"/>
      <c r="HT88" s="16"/>
      <c r="HU88" s="16"/>
      <c r="HV88" s="16"/>
      <c r="HW88" s="16"/>
      <c r="HX88" s="16"/>
      <c r="HY88" s="16"/>
      <c r="HZ88" s="16"/>
      <c r="IA88" s="16"/>
      <c r="IB88" s="16"/>
      <c r="IC88" s="16"/>
      <c r="ID88" s="16"/>
      <c r="IE88" s="16"/>
      <c r="IF88" s="16"/>
      <c r="IG88" s="16"/>
      <c r="IH88" s="16"/>
      <c r="II88" s="16"/>
      <c r="IJ88" s="16"/>
      <c r="IK88" s="16"/>
      <c r="IL88" s="16"/>
      <c r="IM88" s="16"/>
      <c r="IN88" s="16"/>
      <c r="IO88" s="16"/>
      <c r="IP88" s="16"/>
      <c r="IQ88" s="16"/>
      <c r="IR88" s="16"/>
      <c r="IS88" s="16"/>
      <c r="IT88" s="16"/>
      <c r="IU88" s="16"/>
    </row>
    <row r="89" spans="1:255" s="17" customFormat="1" ht="12" customHeight="1" x14ac:dyDescent="0.3">
      <c r="A89" s="43"/>
      <c r="B89" s="90" t="s">
        <v>80</v>
      </c>
      <c r="C89" s="13">
        <v>2400</v>
      </c>
      <c r="D89" s="13">
        <v>2500</v>
      </c>
      <c r="E89" s="14">
        <v>2600</v>
      </c>
      <c r="F89" s="85"/>
      <c r="G89" s="8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  <c r="FP89" s="16"/>
      <c r="FQ89" s="16"/>
      <c r="FR89" s="16"/>
      <c r="FS89" s="16"/>
      <c r="FT89" s="16"/>
      <c r="FU89" s="16"/>
      <c r="FV89" s="16"/>
      <c r="FW89" s="16"/>
      <c r="FX89" s="16"/>
      <c r="FY89" s="16"/>
      <c r="FZ89" s="16"/>
      <c r="GA89" s="16"/>
      <c r="GB89" s="16"/>
      <c r="GC89" s="16"/>
      <c r="GD89" s="16"/>
      <c r="GE89" s="16"/>
      <c r="GF89" s="16"/>
      <c r="GG89" s="16"/>
      <c r="GH89" s="16"/>
      <c r="GI89" s="16"/>
      <c r="GJ89" s="16"/>
      <c r="GK89" s="16"/>
      <c r="GL89" s="16"/>
      <c r="GM89" s="16"/>
      <c r="GN89" s="16"/>
      <c r="GO89" s="16"/>
      <c r="GP89" s="16"/>
      <c r="GQ89" s="16"/>
      <c r="GR89" s="16"/>
      <c r="GS89" s="16"/>
      <c r="GT89" s="16"/>
      <c r="GU89" s="16"/>
      <c r="GV89" s="16"/>
      <c r="GW89" s="16"/>
      <c r="GX89" s="16"/>
      <c r="GY89" s="16"/>
      <c r="GZ89" s="16"/>
      <c r="HA89" s="16"/>
      <c r="HB89" s="16"/>
      <c r="HC89" s="16"/>
      <c r="HD89" s="16"/>
      <c r="HE89" s="16"/>
      <c r="HF89" s="16"/>
      <c r="HG89" s="16"/>
      <c r="HH89" s="16"/>
      <c r="HI89" s="16"/>
      <c r="HJ89" s="16"/>
      <c r="HK89" s="16"/>
      <c r="HL89" s="16"/>
      <c r="HM89" s="16"/>
      <c r="HN89" s="16"/>
      <c r="HO89" s="16"/>
      <c r="HP89" s="16"/>
      <c r="HQ89" s="16"/>
      <c r="HR89" s="16"/>
      <c r="HS89" s="16"/>
      <c r="HT89" s="16"/>
      <c r="HU89" s="16"/>
      <c r="HV89" s="16"/>
      <c r="HW89" s="16"/>
      <c r="HX89" s="16"/>
      <c r="HY89" s="16"/>
      <c r="HZ89" s="16"/>
      <c r="IA89" s="16"/>
      <c r="IB89" s="16"/>
      <c r="IC89" s="16"/>
      <c r="ID89" s="16"/>
      <c r="IE89" s="16"/>
      <c r="IF89" s="16"/>
      <c r="IG89" s="16"/>
      <c r="IH89" s="16"/>
      <c r="II89" s="16"/>
      <c r="IJ89" s="16"/>
      <c r="IK89" s="16"/>
      <c r="IL89" s="16"/>
      <c r="IM89" s="16"/>
      <c r="IN89" s="16"/>
      <c r="IO89" s="16"/>
      <c r="IP89" s="16"/>
      <c r="IQ89" s="16"/>
      <c r="IR89" s="16"/>
      <c r="IS89" s="16"/>
      <c r="IT89" s="16"/>
      <c r="IU89" s="16"/>
    </row>
    <row r="90" spans="1:255" s="17" customFormat="1" ht="12.75" customHeight="1" thickBot="1" x14ac:dyDescent="0.35">
      <c r="A90" s="43"/>
      <c r="B90" s="76" t="s">
        <v>68</v>
      </c>
      <c r="C90" s="77">
        <f>(G64/C89)</f>
        <v>1989.8550875000001</v>
      </c>
      <c r="D90" s="77">
        <f>(G64/D89)</f>
        <v>1910.260884</v>
      </c>
      <c r="E90" s="87">
        <f>(G64/E89)</f>
        <v>1836.7893115384616</v>
      </c>
      <c r="F90" s="85"/>
      <c r="G90" s="8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  <c r="GE90" s="16"/>
      <c r="GF90" s="16"/>
      <c r="GG90" s="16"/>
      <c r="GH90" s="16"/>
      <c r="GI90" s="16"/>
      <c r="GJ90" s="16"/>
      <c r="GK90" s="16"/>
      <c r="GL90" s="16"/>
      <c r="GM90" s="16"/>
      <c r="GN90" s="16"/>
      <c r="GO90" s="16"/>
      <c r="GP90" s="16"/>
      <c r="GQ90" s="16"/>
      <c r="GR90" s="16"/>
      <c r="GS90" s="16"/>
      <c r="GT90" s="16"/>
      <c r="GU90" s="16"/>
      <c r="GV90" s="16"/>
      <c r="GW90" s="16"/>
      <c r="GX90" s="16"/>
      <c r="GY90" s="16"/>
      <c r="GZ90" s="16"/>
      <c r="HA90" s="16"/>
      <c r="HB90" s="16"/>
      <c r="HC90" s="16"/>
      <c r="HD90" s="16"/>
      <c r="HE90" s="16"/>
      <c r="HF90" s="16"/>
      <c r="HG90" s="16"/>
      <c r="HH90" s="16"/>
      <c r="HI90" s="16"/>
      <c r="HJ90" s="16"/>
      <c r="HK90" s="16"/>
      <c r="HL90" s="16"/>
      <c r="HM90" s="16"/>
      <c r="HN90" s="16"/>
      <c r="HO90" s="16"/>
      <c r="HP90" s="16"/>
      <c r="HQ90" s="16"/>
      <c r="HR90" s="16"/>
      <c r="HS90" s="16"/>
      <c r="HT90" s="16"/>
      <c r="HU90" s="16"/>
      <c r="HV90" s="16"/>
      <c r="HW90" s="16"/>
      <c r="HX90" s="16"/>
      <c r="HY90" s="16"/>
      <c r="HZ90" s="16"/>
      <c r="IA90" s="16"/>
      <c r="IB90" s="16"/>
      <c r="IC90" s="16"/>
      <c r="ID90" s="16"/>
      <c r="IE90" s="16"/>
      <c r="IF90" s="16"/>
      <c r="IG90" s="16"/>
      <c r="IH90" s="16"/>
      <c r="II90" s="16"/>
      <c r="IJ90" s="16"/>
      <c r="IK90" s="16"/>
      <c r="IL90" s="16"/>
      <c r="IM90" s="16"/>
      <c r="IN90" s="16"/>
      <c r="IO90" s="16"/>
      <c r="IP90" s="16"/>
      <c r="IQ90" s="16"/>
      <c r="IR90" s="16"/>
      <c r="IS90" s="16"/>
      <c r="IT90" s="16"/>
      <c r="IU90" s="16"/>
    </row>
    <row r="91" spans="1:255" s="17" customFormat="1" ht="15.6" customHeight="1" x14ac:dyDescent="0.3">
      <c r="A91" s="43"/>
      <c r="B91" s="156" t="s">
        <v>59</v>
      </c>
      <c r="C91" s="156"/>
      <c r="D91" s="156"/>
      <c r="E91" s="156"/>
      <c r="F91" s="64"/>
      <c r="G91" s="64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  <c r="FX91" s="16"/>
      <c r="FY91" s="16"/>
      <c r="FZ91" s="16"/>
      <c r="GA91" s="16"/>
      <c r="GB91" s="16"/>
      <c r="GC91" s="16"/>
      <c r="GD91" s="16"/>
      <c r="GE91" s="16"/>
      <c r="GF91" s="16"/>
      <c r="GG91" s="16"/>
      <c r="GH91" s="16"/>
      <c r="GI91" s="16"/>
      <c r="GJ91" s="16"/>
      <c r="GK91" s="16"/>
      <c r="GL91" s="16"/>
      <c r="GM91" s="16"/>
      <c r="GN91" s="16"/>
      <c r="GO91" s="16"/>
      <c r="GP91" s="16"/>
      <c r="GQ91" s="16"/>
      <c r="GR91" s="16"/>
      <c r="GS91" s="16"/>
      <c r="GT91" s="16"/>
      <c r="GU91" s="16"/>
      <c r="GV91" s="16"/>
      <c r="GW91" s="16"/>
      <c r="GX91" s="16"/>
      <c r="GY91" s="16"/>
      <c r="GZ91" s="16"/>
      <c r="HA91" s="16"/>
      <c r="HB91" s="16"/>
      <c r="HC91" s="16"/>
      <c r="HD91" s="16"/>
      <c r="HE91" s="16"/>
      <c r="HF91" s="16"/>
      <c r="HG91" s="16"/>
      <c r="HH91" s="16"/>
      <c r="HI91" s="16"/>
      <c r="HJ91" s="16"/>
      <c r="HK91" s="16"/>
      <c r="HL91" s="16"/>
      <c r="HM91" s="16"/>
      <c r="HN91" s="16"/>
      <c r="HO91" s="16"/>
      <c r="HP91" s="16"/>
      <c r="HQ91" s="16"/>
      <c r="HR91" s="16"/>
      <c r="HS91" s="16"/>
      <c r="HT91" s="16"/>
      <c r="HU91" s="16"/>
      <c r="HV91" s="16"/>
      <c r="HW91" s="16"/>
      <c r="HX91" s="16"/>
      <c r="HY91" s="16"/>
      <c r="HZ91" s="16"/>
      <c r="IA91" s="16"/>
      <c r="IB91" s="16"/>
      <c r="IC91" s="16"/>
      <c r="ID91" s="16"/>
      <c r="IE91" s="16"/>
      <c r="IF91" s="16"/>
      <c r="IG91" s="16"/>
      <c r="IH91" s="16"/>
      <c r="II91" s="16"/>
      <c r="IJ91" s="16"/>
      <c r="IK91" s="16"/>
      <c r="IL91" s="16"/>
      <c r="IM91" s="16"/>
      <c r="IN91" s="16"/>
      <c r="IO91" s="16"/>
      <c r="IP91" s="16"/>
      <c r="IQ91" s="16"/>
      <c r="IR91" s="16"/>
      <c r="IS91" s="16"/>
      <c r="IT91" s="16"/>
      <c r="IU91" s="16"/>
    </row>
    <row r="92" spans="1:255" s="17" customFormat="1" ht="11.25" customHeight="1" x14ac:dyDescent="0.3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  <c r="FX92" s="16"/>
      <c r="FY92" s="16"/>
      <c r="FZ92" s="16"/>
      <c r="GA92" s="16"/>
      <c r="GB92" s="16"/>
      <c r="GC92" s="16"/>
      <c r="GD92" s="16"/>
      <c r="GE92" s="16"/>
      <c r="GF92" s="16"/>
      <c r="GG92" s="16"/>
      <c r="GH92" s="16"/>
      <c r="GI92" s="16"/>
      <c r="GJ92" s="16"/>
      <c r="GK92" s="16"/>
      <c r="GL92" s="16"/>
      <c r="GM92" s="16"/>
      <c r="GN92" s="16"/>
      <c r="GO92" s="16"/>
      <c r="GP92" s="16"/>
      <c r="GQ92" s="16"/>
      <c r="GR92" s="16"/>
      <c r="GS92" s="16"/>
      <c r="GT92" s="16"/>
      <c r="GU92" s="16"/>
      <c r="GV92" s="16"/>
      <c r="GW92" s="16"/>
      <c r="GX92" s="16"/>
      <c r="GY92" s="16"/>
      <c r="GZ92" s="16"/>
      <c r="HA92" s="16"/>
      <c r="HB92" s="16"/>
      <c r="HC92" s="16"/>
      <c r="HD92" s="16"/>
      <c r="HE92" s="16"/>
      <c r="HF92" s="16"/>
      <c r="HG92" s="16"/>
      <c r="HH92" s="16"/>
      <c r="HI92" s="16"/>
      <c r="HJ92" s="16"/>
      <c r="HK92" s="16"/>
      <c r="HL92" s="16"/>
      <c r="HM92" s="16"/>
      <c r="HN92" s="16"/>
      <c r="HO92" s="16"/>
      <c r="HP92" s="16"/>
      <c r="HQ92" s="16"/>
      <c r="HR92" s="16"/>
      <c r="HS92" s="16"/>
      <c r="HT92" s="16"/>
      <c r="HU92" s="16"/>
      <c r="HV92" s="16"/>
      <c r="HW92" s="16"/>
      <c r="HX92" s="16"/>
      <c r="HY92" s="16"/>
      <c r="HZ92" s="16"/>
      <c r="IA92" s="16"/>
      <c r="IB92" s="16"/>
      <c r="IC92" s="16"/>
      <c r="ID92" s="16"/>
      <c r="IE92" s="16"/>
      <c r="IF92" s="16"/>
      <c r="IG92" s="16"/>
      <c r="IH92" s="16"/>
      <c r="II92" s="16"/>
      <c r="IJ92" s="16"/>
      <c r="IK92" s="16"/>
      <c r="IL92" s="16"/>
      <c r="IM92" s="16"/>
      <c r="IN92" s="16"/>
      <c r="IO92" s="16"/>
      <c r="IP92" s="16"/>
      <c r="IQ92" s="16"/>
      <c r="IR92" s="16"/>
      <c r="IS92" s="16"/>
      <c r="IT92" s="16"/>
      <c r="IU92" s="16"/>
    </row>
    <row r="93" spans="1:255" s="89" customFormat="1" ht="11.25" customHeight="1" x14ac:dyDescent="0.3">
      <c r="A93" s="88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8"/>
      <c r="BE93" s="88"/>
      <c r="BF93" s="88"/>
      <c r="BG93" s="88"/>
      <c r="BH93" s="88"/>
      <c r="BI93" s="88"/>
      <c r="BJ93" s="88"/>
      <c r="BK93" s="88"/>
      <c r="BL93" s="88"/>
      <c r="BM93" s="88"/>
      <c r="BN93" s="88"/>
      <c r="BO93" s="88"/>
      <c r="BP93" s="88"/>
      <c r="BQ93" s="88"/>
      <c r="BR93" s="88"/>
      <c r="BS93" s="88"/>
      <c r="BT93" s="88"/>
      <c r="BU93" s="88"/>
      <c r="BV93" s="88"/>
      <c r="BW93" s="88"/>
      <c r="BX93" s="88"/>
      <c r="BY93" s="88"/>
      <c r="BZ93" s="88"/>
      <c r="CA93" s="88"/>
      <c r="CB93" s="88"/>
      <c r="CC93" s="88"/>
      <c r="CD93" s="88"/>
      <c r="CE93" s="88"/>
      <c r="CF93" s="88"/>
      <c r="CG93" s="88"/>
      <c r="CH93" s="88"/>
      <c r="CI93" s="88"/>
      <c r="CJ93" s="88"/>
      <c r="CK93" s="88"/>
      <c r="CL93" s="88"/>
      <c r="CM93" s="88"/>
      <c r="CN93" s="88"/>
      <c r="CO93" s="88"/>
      <c r="CP93" s="88"/>
      <c r="CQ93" s="88"/>
      <c r="CR93" s="88"/>
      <c r="CS93" s="88"/>
      <c r="CT93" s="88"/>
      <c r="CU93" s="88"/>
      <c r="CV93" s="88"/>
      <c r="CW93" s="88"/>
      <c r="CX93" s="88"/>
      <c r="CY93" s="88"/>
      <c r="CZ93" s="88"/>
      <c r="DA93" s="88"/>
      <c r="DB93" s="88"/>
      <c r="DC93" s="88"/>
      <c r="DD93" s="88"/>
      <c r="DE93" s="88"/>
      <c r="DF93" s="88"/>
      <c r="DG93" s="88"/>
      <c r="DH93" s="88"/>
      <c r="DI93" s="88"/>
      <c r="DJ93" s="88"/>
      <c r="DK93" s="88"/>
      <c r="DL93" s="88"/>
      <c r="DM93" s="88"/>
      <c r="DN93" s="88"/>
      <c r="DO93" s="88"/>
      <c r="DP93" s="88"/>
      <c r="DQ93" s="88"/>
      <c r="DR93" s="88"/>
      <c r="DS93" s="88"/>
      <c r="DT93" s="88"/>
      <c r="DU93" s="88"/>
      <c r="DV93" s="88"/>
      <c r="DW93" s="88"/>
      <c r="DX93" s="88"/>
      <c r="DY93" s="88"/>
      <c r="DZ93" s="88"/>
      <c r="EA93" s="88"/>
      <c r="EB93" s="88"/>
      <c r="EC93" s="88"/>
      <c r="ED93" s="88"/>
      <c r="EE93" s="88"/>
      <c r="EF93" s="88"/>
      <c r="EG93" s="88"/>
      <c r="EH93" s="88"/>
      <c r="EI93" s="88"/>
      <c r="EJ93" s="88"/>
      <c r="EK93" s="88"/>
      <c r="EL93" s="88"/>
      <c r="EM93" s="88"/>
      <c r="EN93" s="88"/>
      <c r="EO93" s="88"/>
      <c r="EP93" s="88"/>
      <c r="EQ93" s="88"/>
      <c r="ER93" s="88"/>
      <c r="ES93" s="88"/>
      <c r="ET93" s="88"/>
      <c r="EU93" s="88"/>
      <c r="EV93" s="88"/>
      <c r="EW93" s="88"/>
      <c r="EX93" s="88"/>
      <c r="EY93" s="88"/>
      <c r="EZ93" s="88"/>
      <c r="FA93" s="88"/>
      <c r="FB93" s="88"/>
      <c r="FC93" s="88"/>
      <c r="FD93" s="88"/>
      <c r="FE93" s="88"/>
      <c r="FF93" s="88"/>
      <c r="FG93" s="88"/>
      <c r="FH93" s="88"/>
      <c r="FI93" s="88"/>
      <c r="FJ93" s="88"/>
      <c r="FK93" s="88"/>
      <c r="FL93" s="88"/>
      <c r="FM93" s="88"/>
      <c r="FN93" s="88"/>
      <c r="FO93" s="88"/>
      <c r="FP93" s="88"/>
      <c r="FQ93" s="88"/>
      <c r="FR93" s="88"/>
      <c r="FS93" s="88"/>
      <c r="FT93" s="88"/>
      <c r="FU93" s="88"/>
      <c r="FV93" s="88"/>
      <c r="FW93" s="88"/>
      <c r="FX93" s="88"/>
      <c r="FY93" s="88"/>
      <c r="FZ93" s="88"/>
      <c r="GA93" s="88"/>
      <c r="GB93" s="88"/>
      <c r="GC93" s="88"/>
      <c r="GD93" s="88"/>
      <c r="GE93" s="88"/>
      <c r="GF93" s="88"/>
      <c r="GG93" s="88"/>
      <c r="GH93" s="88"/>
      <c r="GI93" s="88"/>
      <c r="GJ93" s="88"/>
      <c r="GK93" s="88"/>
      <c r="GL93" s="88"/>
      <c r="GM93" s="88"/>
      <c r="GN93" s="88"/>
      <c r="GO93" s="88"/>
      <c r="GP93" s="88"/>
      <c r="GQ93" s="88"/>
      <c r="GR93" s="88"/>
      <c r="GS93" s="88"/>
      <c r="GT93" s="88"/>
      <c r="GU93" s="88"/>
      <c r="GV93" s="88"/>
      <c r="GW93" s="88"/>
      <c r="GX93" s="88"/>
      <c r="GY93" s="88"/>
      <c r="GZ93" s="88"/>
      <c r="HA93" s="88"/>
      <c r="HB93" s="88"/>
      <c r="HC93" s="88"/>
      <c r="HD93" s="88"/>
      <c r="HE93" s="88"/>
      <c r="HF93" s="88"/>
      <c r="HG93" s="88"/>
      <c r="HH93" s="88"/>
      <c r="HI93" s="88"/>
      <c r="HJ93" s="88"/>
      <c r="HK93" s="88"/>
      <c r="HL93" s="88"/>
      <c r="HM93" s="88"/>
      <c r="HN93" s="88"/>
      <c r="HO93" s="88"/>
      <c r="HP93" s="88"/>
      <c r="HQ93" s="88"/>
      <c r="HR93" s="88"/>
      <c r="HS93" s="88"/>
      <c r="HT93" s="88"/>
      <c r="HU93" s="88"/>
      <c r="HV93" s="88"/>
      <c r="HW93" s="88"/>
      <c r="HX93" s="88"/>
      <c r="HY93" s="88"/>
      <c r="HZ93" s="88"/>
      <c r="IA93" s="88"/>
      <c r="IB93" s="88"/>
      <c r="IC93" s="88"/>
      <c r="ID93" s="88"/>
      <c r="IE93" s="88"/>
      <c r="IF93" s="88"/>
      <c r="IG93" s="88"/>
      <c r="IH93" s="88"/>
      <c r="II93" s="88"/>
      <c r="IJ93" s="88"/>
      <c r="IK93" s="88"/>
      <c r="IL93" s="88"/>
      <c r="IM93" s="88"/>
      <c r="IN93" s="88"/>
      <c r="IO93" s="88"/>
      <c r="IP93" s="88"/>
      <c r="IQ93" s="88"/>
      <c r="IR93" s="88"/>
      <c r="IS93" s="88"/>
      <c r="IT93" s="88"/>
      <c r="IU93" s="88"/>
    </row>
    <row r="94" spans="1:255" s="89" customFormat="1" ht="11.25" customHeight="1" x14ac:dyDescent="0.3">
      <c r="A94" s="88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88"/>
      <c r="AU94" s="88"/>
      <c r="AV94" s="88"/>
      <c r="AW94" s="88"/>
      <c r="AX94" s="88"/>
      <c r="AY94" s="88"/>
      <c r="AZ94" s="88"/>
      <c r="BA94" s="88"/>
      <c r="BB94" s="88"/>
      <c r="BC94" s="88"/>
      <c r="BD94" s="88"/>
      <c r="BE94" s="88"/>
      <c r="BF94" s="88"/>
      <c r="BG94" s="88"/>
      <c r="BH94" s="88"/>
      <c r="BI94" s="88"/>
      <c r="BJ94" s="88"/>
      <c r="BK94" s="88"/>
      <c r="BL94" s="88"/>
      <c r="BM94" s="88"/>
      <c r="BN94" s="88"/>
      <c r="BO94" s="88"/>
      <c r="BP94" s="88"/>
      <c r="BQ94" s="88"/>
      <c r="BR94" s="88"/>
      <c r="BS94" s="88"/>
      <c r="BT94" s="88"/>
      <c r="BU94" s="88"/>
      <c r="BV94" s="88"/>
      <c r="BW94" s="88"/>
      <c r="BX94" s="88"/>
      <c r="BY94" s="88"/>
      <c r="BZ94" s="88"/>
      <c r="CA94" s="88"/>
      <c r="CB94" s="88"/>
      <c r="CC94" s="88"/>
      <c r="CD94" s="88"/>
      <c r="CE94" s="88"/>
      <c r="CF94" s="88"/>
      <c r="CG94" s="88"/>
      <c r="CH94" s="88"/>
      <c r="CI94" s="88"/>
      <c r="CJ94" s="88"/>
      <c r="CK94" s="88"/>
      <c r="CL94" s="88"/>
      <c r="CM94" s="88"/>
      <c r="CN94" s="88"/>
      <c r="CO94" s="88"/>
      <c r="CP94" s="88"/>
      <c r="CQ94" s="88"/>
      <c r="CR94" s="88"/>
      <c r="CS94" s="88"/>
      <c r="CT94" s="88"/>
      <c r="CU94" s="88"/>
      <c r="CV94" s="88"/>
      <c r="CW94" s="88"/>
      <c r="CX94" s="88"/>
      <c r="CY94" s="88"/>
      <c r="CZ94" s="88"/>
      <c r="DA94" s="88"/>
      <c r="DB94" s="88"/>
      <c r="DC94" s="88"/>
      <c r="DD94" s="88"/>
      <c r="DE94" s="88"/>
      <c r="DF94" s="88"/>
      <c r="DG94" s="88"/>
      <c r="DH94" s="88"/>
      <c r="DI94" s="88"/>
      <c r="DJ94" s="88"/>
      <c r="DK94" s="88"/>
      <c r="DL94" s="88"/>
      <c r="DM94" s="88"/>
      <c r="DN94" s="88"/>
      <c r="DO94" s="88"/>
      <c r="DP94" s="88"/>
      <c r="DQ94" s="88"/>
      <c r="DR94" s="88"/>
      <c r="DS94" s="88"/>
      <c r="DT94" s="88"/>
      <c r="DU94" s="88"/>
      <c r="DV94" s="88"/>
      <c r="DW94" s="88"/>
      <c r="DX94" s="88"/>
      <c r="DY94" s="88"/>
      <c r="DZ94" s="88"/>
      <c r="EA94" s="88"/>
      <c r="EB94" s="88"/>
      <c r="EC94" s="88"/>
      <c r="ED94" s="88"/>
      <c r="EE94" s="88"/>
      <c r="EF94" s="88"/>
      <c r="EG94" s="88"/>
      <c r="EH94" s="88"/>
      <c r="EI94" s="88"/>
      <c r="EJ94" s="88"/>
      <c r="EK94" s="88"/>
      <c r="EL94" s="88"/>
      <c r="EM94" s="88"/>
      <c r="EN94" s="88"/>
      <c r="EO94" s="88"/>
      <c r="EP94" s="88"/>
      <c r="EQ94" s="88"/>
      <c r="ER94" s="88"/>
      <c r="ES94" s="88"/>
      <c r="ET94" s="88"/>
      <c r="EU94" s="88"/>
      <c r="EV94" s="88"/>
      <c r="EW94" s="88"/>
      <c r="EX94" s="88"/>
      <c r="EY94" s="88"/>
      <c r="EZ94" s="88"/>
      <c r="FA94" s="88"/>
      <c r="FB94" s="88"/>
      <c r="FC94" s="88"/>
      <c r="FD94" s="88"/>
      <c r="FE94" s="88"/>
      <c r="FF94" s="88"/>
      <c r="FG94" s="88"/>
      <c r="FH94" s="88"/>
      <c r="FI94" s="88"/>
      <c r="FJ94" s="88"/>
      <c r="FK94" s="88"/>
      <c r="FL94" s="88"/>
      <c r="FM94" s="88"/>
      <c r="FN94" s="88"/>
      <c r="FO94" s="88"/>
      <c r="FP94" s="88"/>
      <c r="FQ94" s="88"/>
      <c r="FR94" s="88"/>
      <c r="FS94" s="88"/>
      <c r="FT94" s="88"/>
      <c r="FU94" s="88"/>
      <c r="FV94" s="88"/>
      <c r="FW94" s="88"/>
      <c r="FX94" s="88"/>
      <c r="FY94" s="88"/>
      <c r="FZ94" s="88"/>
      <c r="GA94" s="88"/>
      <c r="GB94" s="88"/>
      <c r="GC94" s="88"/>
      <c r="GD94" s="88"/>
      <c r="GE94" s="88"/>
      <c r="GF94" s="88"/>
      <c r="GG94" s="88"/>
      <c r="GH94" s="88"/>
      <c r="GI94" s="88"/>
      <c r="GJ94" s="88"/>
      <c r="GK94" s="88"/>
      <c r="GL94" s="88"/>
      <c r="GM94" s="88"/>
      <c r="GN94" s="88"/>
      <c r="GO94" s="88"/>
      <c r="GP94" s="88"/>
      <c r="GQ94" s="88"/>
      <c r="GR94" s="88"/>
      <c r="GS94" s="88"/>
      <c r="GT94" s="88"/>
      <c r="GU94" s="88"/>
      <c r="GV94" s="88"/>
      <c r="GW94" s="88"/>
      <c r="GX94" s="88"/>
      <c r="GY94" s="88"/>
      <c r="GZ94" s="88"/>
      <c r="HA94" s="88"/>
      <c r="HB94" s="88"/>
      <c r="HC94" s="88"/>
      <c r="HD94" s="88"/>
      <c r="HE94" s="88"/>
      <c r="HF94" s="88"/>
      <c r="HG94" s="88"/>
      <c r="HH94" s="88"/>
      <c r="HI94" s="88"/>
      <c r="HJ94" s="88"/>
      <c r="HK94" s="88"/>
      <c r="HL94" s="88"/>
      <c r="HM94" s="88"/>
      <c r="HN94" s="88"/>
      <c r="HO94" s="88"/>
      <c r="HP94" s="88"/>
      <c r="HQ94" s="88"/>
      <c r="HR94" s="88"/>
      <c r="HS94" s="88"/>
      <c r="HT94" s="88"/>
      <c r="HU94" s="88"/>
      <c r="HV94" s="88"/>
      <c r="HW94" s="88"/>
      <c r="HX94" s="88"/>
      <c r="HY94" s="88"/>
      <c r="HZ94" s="88"/>
      <c r="IA94" s="88"/>
      <c r="IB94" s="88"/>
      <c r="IC94" s="88"/>
      <c r="ID94" s="88"/>
      <c r="IE94" s="88"/>
      <c r="IF94" s="88"/>
      <c r="IG94" s="88"/>
      <c r="IH94" s="88"/>
      <c r="II94" s="88"/>
      <c r="IJ94" s="88"/>
      <c r="IK94" s="88"/>
      <c r="IL94" s="88"/>
      <c r="IM94" s="88"/>
      <c r="IN94" s="88"/>
      <c r="IO94" s="88"/>
      <c r="IP94" s="88"/>
      <c r="IQ94" s="88"/>
      <c r="IR94" s="88"/>
      <c r="IS94" s="88"/>
      <c r="IT94" s="88"/>
      <c r="IU94" s="88"/>
    </row>
  </sheetData>
  <mergeCells count="9">
    <mergeCell ref="E9:F9"/>
    <mergeCell ref="E14:F14"/>
    <mergeCell ref="E15:F15"/>
    <mergeCell ref="B17:G17"/>
    <mergeCell ref="B91:E91"/>
    <mergeCell ref="B77:C77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Semilla Lluteño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Eduardo Chia Vásquez</cp:lastModifiedBy>
  <cp:lastPrinted>2021-12-12T13:46:30Z</cp:lastPrinted>
  <dcterms:created xsi:type="dcterms:W3CDTF">2020-11-27T12:49:26Z</dcterms:created>
  <dcterms:modified xsi:type="dcterms:W3CDTF">2022-06-18T19:41:50Z</dcterms:modified>
</cp:coreProperties>
</file>