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0" documentId="8_{A84C908B-9AC8-45F0-9B68-63DB68636A2C}" xr6:coauthVersionLast="47" xr6:coauthVersionMax="47" xr10:uidLastSave="{CAB2C8E6-9063-4DA0-9377-0D310E679BBB}"/>
  <bookViews>
    <workbookView xWindow="-108" yWindow="-108" windowWidth="23256" windowHeight="12456" xr2:uid="{00000000-000D-0000-FFFF-FFFF00000000}"/>
  </bookViews>
  <sheets>
    <sheet name="Maíz Semilla Lluteñ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" i="1" l="1"/>
  <c r="F53" i="1"/>
  <c r="F49" i="1"/>
  <c r="F48" i="1"/>
  <c r="F47" i="1"/>
  <c r="G54" i="1" l="1"/>
  <c r="G53" i="1"/>
  <c r="G52" i="1"/>
  <c r="G50" i="1"/>
  <c r="G49" i="1"/>
  <c r="G48" i="1"/>
  <c r="G47" i="1"/>
  <c r="G46" i="1"/>
  <c r="G45" i="1"/>
  <c r="G26" i="1"/>
  <c r="G25" i="1"/>
  <c r="G24" i="1"/>
  <c r="G23" i="1"/>
  <c r="G22" i="1"/>
  <c r="G21" i="1"/>
  <c r="G12" i="1"/>
  <c r="G59" i="1" l="1"/>
  <c r="G51" i="1"/>
  <c r="G37" i="1" l="1"/>
  <c r="G38" i="1"/>
  <c r="G39" i="1"/>
  <c r="G36" i="1"/>
  <c r="G60" i="1" l="1"/>
  <c r="G27" i="1" l="1"/>
  <c r="G40" i="1" l="1"/>
  <c r="C83" i="1" l="1"/>
  <c r="C81" i="1"/>
  <c r="G65" i="1"/>
  <c r="C79" i="1" l="1"/>
  <c r="G55" i="1"/>
  <c r="C82" i="1" s="1"/>
  <c r="G62" i="1" l="1"/>
  <c r="G63" i="1" s="1"/>
  <c r="G64" i="1" l="1"/>
  <c r="D90" i="1" s="1"/>
  <c r="C84" i="1"/>
  <c r="E90" i="1" l="1"/>
  <c r="C90" i="1"/>
  <c r="G66" i="1"/>
  <c r="C85" i="1"/>
  <c r="D82" i="1" l="1"/>
  <c r="D81" i="1"/>
  <c r="D83" i="1"/>
  <c r="D79" i="1"/>
  <c r="D84" i="1"/>
  <c r="D85" i="1" l="1"/>
</calcChain>
</file>

<file path=xl/sharedStrings.xml><?xml version="1.0" encoding="utf-8"?>
<sst xmlns="http://schemas.openxmlformats.org/spreadsheetml/2006/main" count="153" uniqueCount="106">
  <si>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</si>
  <si>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</si>
  <si>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</si>
  <si>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</si>
  <si>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</si>
  <si>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</si>
  <si>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</si>
  <si>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</si>
  <si>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</si>
  <si>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</si>
  <si>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</si>
  <si>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</si>
  <si>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</si>
  <si>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</si>
  <si>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</si>
  <si>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</si>
  <si>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</si>
  <si>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</si>
  <si>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</si>
  <si>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</si>
  <si>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</si>
  <si>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</si>
  <si>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</si>
  <si>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</si>
  <si>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</si>
  <si>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</si>
  <si>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</si>
  <si>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</si>
  <si>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</si>
  <si>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</si>
  <si>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</si>
  <si>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</si>
  <si>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</si>
  <si>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</si>
  <si>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</si>
  <si>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</si>
  <si>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</si>
  <si>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</si>
  <si>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</si>
  <si>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</si>
  <si>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</si>
  <si>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</si>
  <si>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</si>
  <si>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</si>
  <si>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</si>
  <si>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</si>
  <si>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</si>
  <si>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</si>
  <si>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</si>
  <si>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</si>
  <si>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</si>
  <si>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</si>
  <si>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</si>
  <si>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</si>
  <si>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</si>
  <si>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</si>
  <si>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</si>
  <si>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</si>
  <si>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</si>
  <si>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</si>
  <si>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No hay</t>
  </si>
  <si>
    <t>Urea</t>
  </si>
  <si>
    <t>Arica Y Parinacota</t>
  </si>
  <si>
    <t xml:space="preserve">Arica  </t>
  </si>
  <si>
    <t>febrero- marzo</t>
  </si>
  <si>
    <t>u</t>
  </si>
  <si>
    <t>RENDIMIENTO (Kg/Há.)</t>
  </si>
  <si>
    <t>PRECIO ESPERADO ($/kg)</t>
  </si>
  <si>
    <t>Costo unitario ($/kilos) (*)</t>
  </si>
  <si>
    <t>Nitrato de Potasio</t>
  </si>
  <si>
    <t>Materia orgánica (guano)</t>
  </si>
  <si>
    <t>febrero-marzo</t>
  </si>
  <si>
    <t>Aplicación materia orgánica</t>
  </si>
  <si>
    <t>Aplicación agroquímicos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</si>
  <si>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</si>
  <si>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</si>
  <si>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</si>
  <si>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</si>
  <si>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</si>
  <si>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</si>
  <si>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</si>
  <si>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abril</t>
  </si>
  <si>
    <t>Lluta</t>
  </si>
  <si>
    <t>febrero</t>
  </si>
  <si>
    <t>$/ha</t>
  </si>
  <si>
    <t>Tractor/Rotovador</t>
  </si>
  <si>
    <t>Aplicación fertilizantes</t>
  </si>
  <si>
    <t>julio</t>
  </si>
  <si>
    <t>Siembra</t>
  </si>
  <si>
    <t>Fosfato monoamonico</t>
  </si>
  <si>
    <t xml:space="preserve">Engeo 247 SC </t>
  </si>
  <si>
    <t>Evisec 50 SP</t>
  </si>
  <si>
    <t>Sacos</t>
  </si>
  <si>
    <t>Lluteño</t>
  </si>
  <si>
    <t>Bajo</t>
  </si>
  <si>
    <t>MAIZ LLUTEÑO SEMILLA</t>
  </si>
  <si>
    <t>Mercado local</t>
  </si>
  <si>
    <t>agosto-septbre</t>
  </si>
  <si>
    <t>Riegos</t>
  </si>
  <si>
    <t>agosto-febrero</t>
  </si>
  <si>
    <t>septbre-enero</t>
  </si>
  <si>
    <t>Cosecha, desgranado</t>
  </si>
  <si>
    <t>Semillas (autoproduccion)</t>
  </si>
  <si>
    <t>septiembre- enero</t>
  </si>
  <si>
    <t>Manzate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</si>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</sst>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5" fillId="0" borderId="56" xfId="0" applyFont="1" applyFill="1" applyBorder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49" fontId="5" fillId="10" borderId="5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6" xfId="0" applyNumberFormat="1" applyFont="1" applyFill="1" applyBorder="1" applyAlignment="1">
      <alignment horizontal="right" vertical="center" wrapText="1"/>
    </xf>
    <xf numFmtId="0" fontId="1" fillId="10" borderId="56" xfId="0" applyFont="1" applyFill="1" applyBorder="1" applyAlignment="1">
      <alignment horizontal="right"/>
    </xf>
    <xf numFmtId="3" fontId="1" fillId="10" borderId="56" xfId="0" applyNumberFormat="1" applyFont="1" applyFill="1" applyBorder="1" applyAlignment="1">
      <alignment horizontal="right"/>
    </xf>
    <xf numFmtId="49" fontId="1" fillId="10" borderId="56" xfId="0" applyNumberFormat="1" applyFont="1" applyFill="1" applyBorder="1" applyAlignment="1">
      <alignment horizontal="right"/>
    </xf>
    <xf numFmtId="0" fontId="1" fillId="10" borderId="5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 wrapText="1"/>
    </xf>
    <xf numFmtId="3" fontId="1" fillId="2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6" fillId="10" borderId="56" xfId="0" applyFont="1" applyFill="1" applyBorder="1" applyAlignment="1">
      <alignment horizontal="right" vertical="center" wrapText="1"/>
    </xf>
    <xf numFmtId="49" fontId="6" fillId="10" borderId="56" xfId="0" applyNumberFormat="1" applyFont="1" applyFill="1" applyBorder="1" applyAlignment="1">
      <alignment horizontal="left" vertical="center" wrapText="1"/>
    </xf>
    <xf numFmtId="49" fontId="1" fillId="10" borderId="56" xfId="0" applyNumberFormat="1" applyFont="1" applyFill="1" applyBorder="1" applyAlignment="1"/>
    <xf numFmtId="49" fontId="6" fillId="10" borderId="56" xfId="0" applyNumberFormat="1" applyFont="1" applyFill="1" applyBorder="1" applyAlignment="1"/>
    <xf numFmtId="0" fontId="7" fillId="0" borderId="56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wrapText="1"/>
    </xf>
    <xf numFmtId="0" fontId="5" fillId="0" borderId="56" xfId="0" applyFont="1" applyFill="1" applyBorder="1" applyAlignment="1">
      <alignment horizontal="right" vertical="center"/>
    </xf>
    <xf numFmtId="0" fontId="1" fillId="10" borderId="56" xfId="0" applyFont="1" applyFill="1" applyBorder="1" applyAlignment="1">
      <alignment horizontal="right" vertical="center"/>
    </xf>
    <xf numFmtId="3" fontId="1" fillId="10" borderId="56" xfId="0" applyNumberFormat="1" applyFont="1" applyFill="1" applyBorder="1" applyAlignment="1">
      <alignment horizontal="right" vertical="center"/>
    </xf>
    <xf numFmtId="0" fontId="1" fillId="10" borderId="60" xfId="0" applyFont="1" applyFill="1" applyBorder="1" applyAlignment="1">
      <alignment horizontal="right" vertical="center"/>
    </xf>
    <xf numFmtId="0" fontId="1" fillId="10" borderId="61" xfId="0" applyFont="1" applyFill="1" applyBorder="1" applyAlignment="1">
      <alignment horizontal="right" vertical="center"/>
    </xf>
    <xf numFmtId="0" fontId="5" fillId="0" borderId="59" xfId="0" applyFont="1" applyFill="1" applyBorder="1" applyAlignment="1">
      <alignment horizontal="right" vertical="center"/>
    </xf>
    <xf numFmtId="3" fontId="1" fillId="10" borderId="61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4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17" customFormat="1" ht="12" customHeight="1" x14ac:dyDescent="0.3">
      <c r="A9" s="15"/>
      <c r="B9" s="5" t="s">
        <v>0</v>
      </c>
      <c r="C9" s="101" t="s">
        <v>95</v>
      </c>
      <c r="D9" s="6"/>
      <c r="E9" s="148" t="s">
        <v>66</v>
      </c>
      <c r="F9" s="149"/>
      <c r="G9" s="106">
        <v>2500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pans="1:255" s="17" customFormat="1" ht="26.25" customHeight="1" x14ac:dyDescent="0.3">
      <c r="A10" s="15"/>
      <c r="B10" s="7" t="s">
        <v>1</v>
      </c>
      <c r="C10" s="102" t="s">
        <v>93</v>
      </c>
      <c r="D10" s="6"/>
      <c r="E10" s="150" t="s">
        <v>2</v>
      </c>
      <c r="F10" s="151"/>
      <c r="G10" s="101" t="s">
        <v>105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spans="1:255" s="17" customFormat="1" ht="18" customHeight="1" x14ac:dyDescent="0.3">
      <c r="A11" s="15"/>
      <c r="B11" s="7" t="s">
        <v>3</v>
      </c>
      <c r="C11" s="101" t="s">
        <v>94</v>
      </c>
      <c r="D11" s="6"/>
      <c r="E11" s="150" t="s">
        <v>67</v>
      </c>
      <c r="F11" s="151"/>
      <c r="G11" s="129">
        <v>3500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spans="1:255" s="17" customFormat="1" ht="11.25" customHeight="1" x14ac:dyDescent="0.3">
      <c r="A12" s="15"/>
      <c r="B12" s="7" t="s">
        <v>4</v>
      </c>
      <c r="C12" s="102" t="s">
        <v>62</v>
      </c>
      <c r="D12" s="6"/>
      <c r="E12" s="104" t="s">
        <v>5</v>
      </c>
      <c r="F12" s="134"/>
      <c r="G12" s="105">
        <f>(G9*G11)</f>
        <v>8750000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spans="1:255" s="17" customFormat="1" ht="11.25" customHeight="1" x14ac:dyDescent="0.3">
      <c r="A13" s="15"/>
      <c r="B13" s="7" t="s">
        <v>6</v>
      </c>
      <c r="C13" s="101" t="s">
        <v>63</v>
      </c>
      <c r="D13" s="6"/>
      <c r="E13" s="150" t="s">
        <v>7</v>
      </c>
      <c r="F13" s="151"/>
      <c r="G13" s="101" t="s">
        <v>96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 s="17" customFormat="1" ht="13.5" customHeight="1" x14ac:dyDescent="0.3">
      <c r="A14" s="15"/>
      <c r="B14" s="7" t="s">
        <v>8</v>
      </c>
      <c r="C14" s="101" t="s">
        <v>82</v>
      </c>
      <c r="D14" s="6"/>
      <c r="E14" s="150" t="s">
        <v>9</v>
      </c>
      <c r="F14" s="151"/>
      <c r="G14" s="101" t="s">
        <v>64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 s="17" customFormat="1" ht="25.5" customHeight="1" x14ac:dyDescent="0.3">
      <c r="A15" s="15"/>
      <c r="B15" s="7" t="s">
        <v>10</v>
      </c>
      <c r="C15" s="103">
        <v>44726</v>
      </c>
      <c r="D15" s="6"/>
      <c r="E15" s="152" t="s">
        <v>11</v>
      </c>
      <c r="F15" s="153"/>
      <c r="G15" s="102" t="s">
        <v>60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pans="1:255" s="17" customFormat="1" ht="12" customHeight="1" x14ac:dyDescent="0.3">
      <c r="A16" s="18"/>
      <c r="B16" s="19"/>
      <c r="C16" s="20"/>
      <c r="D16" s="21"/>
      <c r="E16" s="22"/>
      <c r="F16" s="22"/>
      <c r="G16" s="23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1:255" s="17" customFormat="1" ht="12" customHeight="1" x14ac:dyDescent="0.3">
      <c r="A17" s="24"/>
      <c r="B17" s="154" t="s">
        <v>12</v>
      </c>
      <c r="C17" s="155"/>
      <c r="D17" s="155"/>
      <c r="E17" s="155"/>
      <c r="F17" s="155"/>
      <c r="G17" s="15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3">
      <c r="A18" s="18"/>
      <c r="B18" s="25"/>
      <c r="C18" s="26"/>
      <c r="D18" s="26"/>
      <c r="E18" s="26"/>
      <c r="F18" s="26"/>
      <c r="G18" s="2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3">
      <c r="A19" s="15"/>
      <c r="B19" s="27" t="s">
        <v>13</v>
      </c>
      <c r="C19" s="28"/>
      <c r="D19" s="21"/>
      <c r="E19" s="21"/>
      <c r="F19" s="21"/>
      <c r="G19" s="21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3">
      <c r="A20" s="24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s="17" customFormat="1" ht="12.75" customHeight="1" x14ac:dyDescent="0.3">
      <c r="A21" s="24"/>
      <c r="B21" s="8" t="s">
        <v>88</v>
      </c>
      <c r="C21" s="102" t="s">
        <v>20</v>
      </c>
      <c r="D21" s="107">
        <v>10</v>
      </c>
      <c r="E21" s="141" t="s">
        <v>97</v>
      </c>
      <c r="F21" s="105">
        <v>35000</v>
      </c>
      <c r="G21" s="105">
        <f t="shared" ref="G21:G26" si="0">(D21*F21)</f>
        <v>350000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</row>
    <row r="22" spans="1:255" s="17" customFormat="1" ht="12.75" customHeight="1" x14ac:dyDescent="0.3">
      <c r="A22" s="24"/>
      <c r="B22" s="8" t="s">
        <v>72</v>
      </c>
      <c r="C22" s="102" t="s">
        <v>20</v>
      </c>
      <c r="D22" s="107">
        <v>6</v>
      </c>
      <c r="E22" s="141" t="s">
        <v>87</v>
      </c>
      <c r="F22" s="105">
        <v>35000</v>
      </c>
      <c r="G22" s="105">
        <f t="shared" si="0"/>
        <v>210000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</row>
    <row r="23" spans="1:255" s="17" customFormat="1" ht="12.75" customHeight="1" x14ac:dyDescent="0.3">
      <c r="A23" s="24"/>
      <c r="B23" s="8" t="s">
        <v>98</v>
      </c>
      <c r="C23" s="102" t="s">
        <v>20</v>
      </c>
      <c r="D23" s="107">
        <v>12</v>
      </c>
      <c r="E23" s="141" t="s">
        <v>99</v>
      </c>
      <c r="F23" s="105">
        <v>35000</v>
      </c>
      <c r="G23" s="105">
        <f t="shared" si="0"/>
        <v>420000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</row>
    <row r="24" spans="1:255" s="17" customFormat="1" ht="12.75" customHeight="1" x14ac:dyDescent="0.3">
      <c r="A24" s="24"/>
      <c r="B24" s="8" t="s">
        <v>86</v>
      </c>
      <c r="C24" s="102" t="s">
        <v>20</v>
      </c>
      <c r="D24" s="107">
        <v>4</v>
      </c>
      <c r="E24" s="141" t="s">
        <v>100</v>
      </c>
      <c r="F24" s="105">
        <v>35000</v>
      </c>
      <c r="G24" s="105">
        <f t="shared" si="0"/>
        <v>140000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</row>
    <row r="25" spans="1:255" s="17" customFormat="1" ht="12.75" customHeight="1" x14ac:dyDescent="0.3">
      <c r="A25" s="24"/>
      <c r="B25" s="8" t="s">
        <v>73</v>
      </c>
      <c r="C25" s="102" t="s">
        <v>20</v>
      </c>
      <c r="D25" s="107">
        <v>4</v>
      </c>
      <c r="E25" s="141" t="s">
        <v>100</v>
      </c>
      <c r="F25" s="105">
        <v>35000</v>
      </c>
      <c r="G25" s="105">
        <f t="shared" si="0"/>
        <v>140000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</row>
    <row r="26" spans="1:255" s="17" customFormat="1" ht="12.75" customHeight="1" x14ac:dyDescent="0.3">
      <c r="A26" s="24"/>
      <c r="B26" s="8" t="s">
        <v>101</v>
      </c>
      <c r="C26" s="102" t="s">
        <v>20</v>
      </c>
      <c r="D26" s="107">
        <v>18</v>
      </c>
      <c r="E26" s="141" t="s">
        <v>71</v>
      </c>
      <c r="F26" s="105">
        <v>35000</v>
      </c>
      <c r="G26" s="105">
        <f t="shared" si="0"/>
        <v>630000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</row>
    <row r="27" spans="1:255" s="17" customFormat="1" ht="12.75" customHeight="1" x14ac:dyDescent="0.3">
      <c r="A27" s="24"/>
      <c r="B27" s="30" t="s">
        <v>21</v>
      </c>
      <c r="C27" s="98"/>
      <c r="D27" s="98"/>
      <c r="E27" s="98"/>
      <c r="F27" s="98"/>
      <c r="G27" s="99">
        <f>SUM(G21:G26)</f>
        <v>1890000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</row>
    <row r="28" spans="1:255" s="17" customFormat="1" ht="12" customHeight="1" x14ac:dyDescent="0.3">
      <c r="A28" s="18"/>
      <c r="B28" s="25"/>
      <c r="C28" s="26"/>
      <c r="D28" s="26"/>
      <c r="E28" s="26"/>
      <c r="F28" s="31"/>
      <c r="G28" s="31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spans="1:255" s="17" customFormat="1" ht="12" customHeight="1" x14ac:dyDescent="0.3">
      <c r="A29" s="15"/>
      <c r="B29" s="32" t="s">
        <v>22</v>
      </c>
      <c r="C29" s="33"/>
      <c r="D29" s="34"/>
      <c r="E29" s="34"/>
      <c r="F29" s="34"/>
      <c r="G29" s="34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24" customHeight="1" x14ac:dyDescent="0.3">
      <c r="A30" s="15"/>
      <c r="B30" s="35" t="s">
        <v>14</v>
      </c>
      <c r="C30" s="36" t="s">
        <v>15</v>
      </c>
      <c r="D30" s="36" t="s">
        <v>16</v>
      </c>
      <c r="E30" s="35" t="s">
        <v>17</v>
      </c>
      <c r="F30" s="36" t="s">
        <v>18</v>
      </c>
      <c r="G30" s="35" t="s">
        <v>19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3">
      <c r="A31" s="15"/>
      <c r="B31" s="37"/>
      <c r="C31" s="37"/>
      <c r="D31" s="37"/>
      <c r="E31" s="37"/>
      <c r="F31" s="37"/>
      <c r="G31" s="37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12" customHeight="1" x14ac:dyDescent="0.3">
      <c r="A32" s="15"/>
      <c r="B32" s="38" t="s">
        <v>23</v>
      </c>
      <c r="C32" s="39"/>
      <c r="D32" s="39"/>
      <c r="E32" s="39"/>
      <c r="F32" s="39"/>
      <c r="G32" s="39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3">
      <c r="A33" s="18"/>
      <c r="B33" s="40"/>
      <c r="C33" s="41"/>
      <c r="D33" s="41"/>
      <c r="E33" s="41"/>
      <c r="F33" s="42"/>
      <c r="G33" s="42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3">
      <c r="A34" s="15"/>
      <c r="B34" s="32" t="s">
        <v>24</v>
      </c>
      <c r="C34" s="33"/>
      <c r="D34" s="34"/>
      <c r="E34" s="34"/>
      <c r="F34" s="34"/>
      <c r="G34" s="34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s="17" customFormat="1" ht="24" customHeight="1" x14ac:dyDescent="0.3">
      <c r="A35" s="15"/>
      <c r="B35" s="46" t="s">
        <v>14</v>
      </c>
      <c r="C35" s="46" t="s">
        <v>15</v>
      </c>
      <c r="D35" s="46" t="s">
        <v>16</v>
      </c>
      <c r="E35" s="46" t="s">
        <v>17</v>
      </c>
      <c r="F35" s="47" t="s">
        <v>18</v>
      </c>
      <c r="G35" s="46" t="s">
        <v>19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  <row r="36" spans="1:255" s="17" customFormat="1" ht="13.8" x14ac:dyDescent="0.3">
      <c r="A36" s="43"/>
      <c r="B36" s="121" t="s">
        <v>77</v>
      </c>
      <c r="C36" s="117" t="s">
        <v>74</v>
      </c>
      <c r="D36" s="118">
        <v>6</v>
      </c>
      <c r="E36" s="102" t="s">
        <v>81</v>
      </c>
      <c r="F36" s="119">
        <v>40000</v>
      </c>
      <c r="G36" s="119">
        <f>D36*F36</f>
        <v>240000</v>
      </c>
      <c r="H36" s="16"/>
      <c r="I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</row>
    <row r="37" spans="1:255" s="17" customFormat="1" ht="13.8" x14ac:dyDescent="0.3">
      <c r="A37" s="43"/>
      <c r="B37" s="123" t="s">
        <v>85</v>
      </c>
      <c r="C37" s="117" t="s">
        <v>74</v>
      </c>
      <c r="D37" s="107">
        <v>5</v>
      </c>
      <c r="E37" s="102" t="s">
        <v>81</v>
      </c>
      <c r="F37" s="119">
        <v>40000</v>
      </c>
      <c r="G37" s="119">
        <f t="shared" ref="G37:G39" si="1">D37*F37</f>
        <v>200000</v>
      </c>
      <c r="H37" s="16"/>
      <c r="I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3.8" x14ac:dyDescent="0.3">
      <c r="A38" s="43"/>
      <c r="B38" s="121" t="s">
        <v>78</v>
      </c>
      <c r="C38" s="117" t="s">
        <v>74</v>
      </c>
      <c r="D38" s="118">
        <v>4</v>
      </c>
      <c r="E38" s="102" t="s">
        <v>81</v>
      </c>
      <c r="F38" s="119">
        <v>40000</v>
      </c>
      <c r="G38" s="119">
        <f t="shared" si="1"/>
        <v>160000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3.8" x14ac:dyDescent="0.3">
      <c r="A39" s="43"/>
      <c r="B39" s="122" t="s">
        <v>79</v>
      </c>
      <c r="C39" s="117" t="s">
        <v>74</v>
      </c>
      <c r="D39" s="120">
        <v>0</v>
      </c>
      <c r="E39" s="102" t="s">
        <v>81</v>
      </c>
      <c r="F39" s="119">
        <v>40000</v>
      </c>
      <c r="G39" s="119">
        <f t="shared" si="1"/>
        <v>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12.75" customHeight="1" x14ac:dyDescent="0.3">
      <c r="A40" s="15"/>
      <c r="B40" s="44" t="s">
        <v>25</v>
      </c>
      <c r="C40" s="97"/>
      <c r="D40" s="97"/>
      <c r="E40" s="97"/>
      <c r="F40" s="97"/>
      <c r="G40" s="96">
        <f>SUM(G36:G39)</f>
        <v>600000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s="17" customFormat="1" ht="12" customHeight="1" x14ac:dyDescent="0.3">
      <c r="A41" s="18"/>
      <c r="B41" s="40"/>
      <c r="C41" s="41"/>
      <c r="D41" s="41"/>
      <c r="E41" s="41"/>
      <c r="F41" s="42"/>
      <c r="G41" s="42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</row>
    <row r="42" spans="1:255" s="17" customFormat="1" ht="12" customHeight="1" x14ac:dyDescent="0.3">
      <c r="A42" s="15"/>
      <c r="B42" s="32" t="s">
        <v>26</v>
      </c>
      <c r="C42" s="33"/>
      <c r="D42" s="34"/>
      <c r="E42" s="34"/>
      <c r="F42" s="34"/>
      <c r="G42" s="34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</row>
    <row r="43" spans="1:255" s="17" customFormat="1" ht="24" customHeight="1" x14ac:dyDescent="0.3">
      <c r="A43" s="15"/>
      <c r="B43" s="47" t="s">
        <v>27</v>
      </c>
      <c r="C43" s="47" t="s">
        <v>28</v>
      </c>
      <c r="D43" s="47" t="s">
        <v>29</v>
      </c>
      <c r="E43" s="47" t="s">
        <v>17</v>
      </c>
      <c r="F43" s="47" t="s">
        <v>18</v>
      </c>
      <c r="G43" s="47" t="s">
        <v>19</v>
      </c>
      <c r="H43" s="16"/>
      <c r="I43" s="16"/>
      <c r="J43" s="16"/>
      <c r="K43" s="45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</row>
    <row r="44" spans="1:255" s="17" customFormat="1" ht="12.75" customHeight="1" x14ac:dyDescent="0.3">
      <c r="A44" s="43"/>
      <c r="B44" s="136" t="s">
        <v>30</v>
      </c>
      <c r="C44" s="135"/>
      <c r="D44" s="135"/>
      <c r="E44" s="135"/>
      <c r="F44" s="135"/>
      <c r="G44" s="13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</row>
    <row r="45" spans="1:255" s="17" customFormat="1" ht="12.75" customHeight="1" x14ac:dyDescent="0.3">
      <c r="A45" s="43"/>
      <c r="B45" s="137" t="s">
        <v>102</v>
      </c>
      <c r="C45" s="127" t="s">
        <v>32</v>
      </c>
      <c r="D45" s="128">
        <v>20</v>
      </c>
      <c r="E45" s="127" t="s">
        <v>81</v>
      </c>
      <c r="F45" s="126">
        <v>4500</v>
      </c>
      <c r="G45" s="126">
        <f>(D45*F45)</f>
        <v>90000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</row>
    <row r="46" spans="1:255" s="17" customFormat="1" ht="12.75" customHeight="1" x14ac:dyDescent="0.3">
      <c r="A46" s="43"/>
      <c r="B46" s="138" t="s">
        <v>31</v>
      </c>
      <c r="C46" s="125"/>
      <c r="D46" s="125"/>
      <c r="E46" s="125"/>
      <c r="F46" s="126"/>
      <c r="G46" s="126">
        <f t="shared" ref="G46:G50" si="2">(D46*F46)</f>
        <v>0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</row>
    <row r="47" spans="1:255" s="17" customFormat="1" ht="12.75" customHeight="1" x14ac:dyDescent="0.3">
      <c r="A47" s="43"/>
      <c r="B47" s="137" t="s">
        <v>89</v>
      </c>
      <c r="C47" s="125" t="s">
        <v>32</v>
      </c>
      <c r="D47" s="125">
        <v>50</v>
      </c>
      <c r="E47" s="130" t="s">
        <v>103</v>
      </c>
      <c r="F47" s="126">
        <f>21000/25</f>
        <v>840</v>
      </c>
      <c r="G47" s="126">
        <f t="shared" si="2"/>
        <v>42000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</row>
    <row r="48" spans="1:255" s="17" customFormat="1" ht="12.75" customHeight="1" x14ac:dyDescent="0.3">
      <c r="A48" s="43"/>
      <c r="B48" s="9" t="s">
        <v>69</v>
      </c>
      <c r="C48" s="125" t="s">
        <v>32</v>
      </c>
      <c r="D48" s="125">
        <v>50</v>
      </c>
      <c r="E48" s="131" t="s">
        <v>103</v>
      </c>
      <c r="F48" s="126">
        <f>48500/25</f>
        <v>1940</v>
      </c>
      <c r="G48" s="126">
        <f t="shared" si="2"/>
        <v>97000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s="17" customFormat="1" ht="12.75" customHeight="1" x14ac:dyDescent="0.3">
      <c r="A49" s="43"/>
      <c r="B49" s="9" t="s">
        <v>61</v>
      </c>
      <c r="C49" s="125" t="s">
        <v>32</v>
      </c>
      <c r="D49" s="125">
        <v>100</v>
      </c>
      <c r="E49" s="130" t="s">
        <v>103</v>
      </c>
      <c r="F49" s="126">
        <f>39000/25</f>
        <v>1560</v>
      </c>
      <c r="G49" s="126">
        <f t="shared" si="2"/>
        <v>156000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</row>
    <row r="50" spans="1:255" s="17" customFormat="1" ht="12.75" customHeight="1" x14ac:dyDescent="0.3">
      <c r="A50" s="43"/>
      <c r="B50" s="9" t="s">
        <v>70</v>
      </c>
      <c r="C50" s="125" t="s">
        <v>32</v>
      </c>
      <c r="D50" s="125">
        <v>12000</v>
      </c>
      <c r="E50" s="130" t="s">
        <v>103</v>
      </c>
      <c r="F50" s="126">
        <v>120</v>
      </c>
      <c r="G50" s="126">
        <f t="shared" si="2"/>
        <v>1440000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</row>
    <row r="51" spans="1:255" s="17" customFormat="1" ht="12.75" customHeight="1" x14ac:dyDescent="0.3">
      <c r="A51" s="43"/>
      <c r="B51" s="138" t="s">
        <v>34</v>
      </c>
      <c r="C51" s="125"/>
      <c r="D51" s="125"/>
      <c r="E51" s="125"/>
      <c r="F51" s="126"/>
      <c r="G51" s="126">
        <f t="shared" ref="G51:G54" si="3">(D51*F51)</f>
        <v>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</row>
    <row r="52" spans="1:255" s="17" customFormat="1" ht="12.75" customHeight="1" x14ac:dyDescent="0.3">
      <c r="A52" s="43"/>
      <c r="B52" s="10" t="s">
        <v>90</v>
      </c>
      <c r="C52" s="142" t="s">
        <v>33</v>
      </c>
      <c r="D52" s="142">
        <v>1</v>
      </c>
      <c r="E52" s="141" t="s">
        <v>103</v>
      </c>
      <c r="F52" s="143">
        <v>83509</v>
      </c>
      <c r="G52" s="143">
        <f t="shared" si="3"/>
        <v>83509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</row>
    <row r="53" spans="1:255" s="17" customFormat="1" ht="12.75" customHeight="1" x14ac:dyDescent="0.3">
      <c r="A53" s="43"/>
      <c r="B53" s="10" t="s">
        <v>104</v>
      </c>
      <c r="C53" s="142" t="s">
        <v>32</v>
      </c>
      <c r="D53" s="142">
        <v>4</v>
      </c>
      <c r="E53" s="141" t="s">
        <v>103</v>
      </c>
      <c r="F53" s="143">
        <f>134570/25</f>
        <v>5382.8</v>
      </c>
      <c r="G53" s="143">
        <f t="shared" si="3"/>
        <v>21531.200000000001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s="17" customFormat="1" ht="12.75" customHeight="1" x14ac:dyDescent="0.3">
      <c r="A54" s="43"/>
      <c r="B54" s="140" t="s">
        <v>91</v>
      </c>
      <c r="C54" s="144" t="s">
        <v>32</v>
      </c>
      <c r="D54" s="145">
        <v>0.6</v>
      </c>
      <c r="E54" s="146" t="s">
        <v>103</v>
      </c>
      <c r="F54" s="147">
        <f>21900*5</f>
        <v>109500</v>
      </c>
      <c r="G54" s="147">
        <f t="shared" si="3"/>
        <v>65700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</row>
    <row r="55" spans="1:255" s="17" customFormat="1" ht="13.5" customHeight="1" x14ac:dyDescent="0.3">
      <c r="A55" s="15"/>
      <c r="B55" s="44" t="s">
        <v>35</v>
      </c>
      <c r="C55" s="97"/>
      <c r="D55" s="97"/>
      <c r="E55" s="97"/>
      <c r="F55" s="97"/>
      <c r="G55" s="96">
        <f>SUM(G44:G54)</f>
        <v>1995740.2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</row>
    <row r="56" spans="1:255" s="17" customFormat="1" ht="12" customHeight="1" x14ac:dyDescent="0.3">
      <c r="A56" s="18"/>
      <c r="B56" s="40"/>
      <c r="C56" s="41"/>
      <c r="D56" s="41"/>
      <c r="E56" s="41"/>
      <c r="F56" s="42"/>
      <c r="G56" s="42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</row>
    <row r="57" spans="1:255" s="17" customFormat="1" ht="12" customHeight="1" x14ac:dyDescent="0.3">
      <c r="A57" s="15"/>
      <c r="B57" s="32" t="s">
        <v>36</v>
      </c>
      <c r="C57" s="33"/>
      <c r="D57" s="34"/>
      <c r="E57" s="34"/>
      <c r="F57" s="34"/>
      <c r="G57" s="34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</row>
    <row r="58" spans="1:255" s="17" customFormat="1" ht="24" customHeight="1" x14ac:dyDescent="0.3">
      <c r="A58" s="15"/>
      <c r="B58" s="46" t="s">
        <v>37</v>
      </c>
      <c r="C58" s="47" t="s">
        <v>28</v>
      </c>
      <c r="D58" s="48" t="s">
        <v>29</v>
      </c>
      <c r="E58" s="46" t="s">
        <v>17</v>
      </c>
      <c r="F58" s="48" t="s">
        <v>18</v>
      </c>
      <c r="G58" s="49" t="s">
        <v>19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</row>
    <row r="59" spans="1:255" s="17" customFormat="1" ht="13.8" x14ac:dyDescent="0.3">
      <c r="A59" s="43"/>
      <c r="B59" s="139" t="s">
        <v>92</v>
      </c>
      <c r="C59" s="124" t="s">
        <v>65</v>
      </c>
      <c r="D59" s="132">
        <v>125</v>
      </c>
      <c r="E59" s="108" t="s">
        <v>83</v>
      </c>
      <c r="F59" s="133">
        <v>500</v>
      </c>
      <c r="G59" s="132">
        <f t="shared" ref="G59" si="4">(D59*F59)</f>
        <v>62500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</row>
    <row r="60" spans="1:255" s="17" customFormat="1" ht="13.5" customHeight="1" x14ac:dyDescent="0.3">
      <c r="A60" s="15"/>
      <c r="B60" s="50" t="s">
        <v>38</v>
      </c>
      <c r="C60" s="100"/>
      <c r="D60" s="100"/>
      <c r="E60" s="100"/>
      <c r="F60" s="100"/>
      <c r="G60" s="95">
        <f>SUM(G59:G59)</f>
        <v>62500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</row>
    <row r="61" spans="1:255" s="17" customFormat="1" ht="12" customHeight="1" x14ac:dyDescent="0.3">
      <c r="A61" s="18"/>
      <c r="B61" s="51"/>
      <c r="C61" s="51"/>
      <c r="D61" s="51"/>
      <c r="E61" s="51"/>
      <c r="F61" s="52"/>
      <c r="G61" s="52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</row>
    <row r="62" spans="1:255" s="17" customFormat="1" ht="12" customHeight="1" x14ac:dyDescent="0.3">
      <c r="A62" s="43"/>
      <c r="B62" s="53" t="s">
        <v>39</v>
      </c>
      <c r="C62" s="54"/>
      <c r="D62" s="54"/>
      <c r="E62" s="54"/>
      <c r="F62" s="54"/>
      <c r="G62" s="91">
        <f>G27+G40+G55+G60</f>
        <v>4548240.2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</row>
    <row r="63" spans="1:255" s="17" customFormat="1" ht="12" customHeight="1" x14ac:dyDescent="0.3">
      <c r="A63" s="43"/>
      <c r="B63" s="55" t="s">
        <v>40</v>
      </c>
      <c r="C63" s="56"/>
      <c r="D63" s="56"/>
      <c r="E63" s="56"/>
      <c r="F63" s="56"/>
      <c r="G63" s="92">
        <f>G62*0.05</f>
        <v>227412.01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3">
      <c r="A64" s="43"/>
      <c r="B64" s="57" t="s">
        <v>41</v>
      </c>
      <c r="C64" s="58"/>
      <c r="D64" s="58"/>
      <c r="E64" s="58"/>
      <c r="F64" s="58"/>
      <c r="G64" s="93">
        <f>G63+G62</f>
        <v>4775652.21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3">
      <c r="A65" s="43"/>
      <c r="B65" s="55" t="s">
        <v>42</v>
      </c>
      <c r="C65" s="56"/>
      <c r="D65" s="56"/>
      <c r="E65" s="56"/>
      <c r="F65" s="56"/>
      <c r="G65" s="92">
        <f>G12</f>
        <v>8750000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3">
      <c r="A66" s="43"/>
      <c r="B66" s="59" t="s">
        <v>43</v>
      </c>
      <c r="C66" s="60"/>
      <c r="D66" s="60"/>
      <c r="E66" s="60"/>
      <c r="F66" s="60"/>
      <c r="G66" s="94">
        <f>G65-G64</f>
        <v>3974347.79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3">
      <c r="A67" s="43"/>
      <c r="B67" s="61" t="s">
        <v>75</v>
      </c>
      <c r="C67" s="62"/>
      <c r="D67" s="62"/>
      <c r="E67" s="62"/>
      <c r="F67" s="62"/>
      <c r="G67" s="6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s="17" customFormat="1" ht="12.75" customHeight="1" thickBot="1" x14ac:dyDescent="0.35">
      <c r="A68" s="43"/>
      <c r="B68" s="64"/>
      <c r="C68" s="62"/>
      <c r="D68" s="62"/>
      <c r="E68" s="62"/>
      <c r="F68" s="62"/>
      <c r="G68" s="63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</row>
    <row r="69" spans="1:255" s="17" customFormat="1" ht="12" customHeight="1" x14ac:dyDescent="0.3">
      <c r="A69" s="43"/>
      <c r="B69" s="65" t="s">
        <v>76</v>
      </c>
      <c r="C69" s="66"/>
      <c r="D69" s="66"/>
      <c r="E69" s="66"/>
      <c r="F69" s="67"/>
      <c r="G69" s="63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</row>
    <row r="70" spans="1:255" s="17" customFormat="1" ht="12" customHeight="1" x14ac:dyDescent="0.3">
      <c r="A70" s="43"/>
      <c r="B70" s="11" t="s">
        <v>44</v>
      </c>
      <c r="C70" s="64"/>
      <c r="D70" s="64"/>
      <c r="E70" s="64"/>
      <c r="F70" s="68"/>
      <c r="G70" s="63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</row>
    <row r="71" spans="1:255" s="17" customFormat="1" ht="12" customHeight="1" x14ac:dyDescent="0.3">
      <c r="A71" s="43"/>
      <c r="B71" s="11" t="s">
        <v>45</v>
      </c>
      <c r="C71" s="64"/>
      <c r="D71" s="64"/>
      <c r="E71" s="64"/>
      <c r="F71" s="68"/>
      <c r="G71" s="63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</row>
    <row r="72" spans="1:255" s="17" customFormat="1" ht="12" customHeight="1" x14ac:dyDescent="0.3">
      <c r="A72" s="43"/>
      <c r="B72" s="11" t="s">
        <v>46</v>
      </c>
      <c r="C72" s="64"/>
      <c r="D72" s="64"/>
      <c r="E72" s="64"/>
      <c r="F72" s="68"/>
      <c r="G72" s="63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</row>
    <row r="73" spans="1:255" s="17" customFormat="1" ht="12" customHeight="1" x14ac:dyDescent="0.3">
      <c r="A73" s="43"/>
      <c r="B73" s="11" t="s">
        <v>47</v>
      </c>
      <c r="C73" s="64"/>
      <c r="D73" s="64"/>
      <c r="E73" s="64"/>
      <c r="F73" s="68"/>
      <c r="G73" s="63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</row>
    <row r="74" spans="1:255" s="17" customFormat="1" ht="12" customHeight="1" x14ac:dyDescent="0.3">
      <c r="A74" s="43"/>
      <c r="B74" s="11" t="s">
        <v>48</v>
      </c>
      <c r="C74" s="64"/>
      <c r="D74" s="64"/>
      <c r="E74" s="64"/>
      <c r="F74" s="68"/>
      <c r="G74" s="63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</row>
    <row r="75" spans="1:255" s="17" customFormat="1" ht="12.75" customHeight="1" thickBot="1" x14ac:dyDescent="0.35">
      <c r="A75" s="43"/>
      <c r="B75" s="12" t="s">
        <v>49</v>
      </c>
      <c r="C75" s="69"/>
      <c r="D75" s="69"/>
      <c r="E75" s="69"/>
      <c r="F75" s="70"/>
      <c r="G75" s="63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</row>
    <row r="76" spans="1:255" s="17" customFormat="1" ht="12.75" customHeight="1" x14ac:dyDescent="0.3">
      <c r="A76" s="43"/>
      <c r="B76" s="64"/>
      <c r="C76" s="64"/>
      <c r="D76" s="64"/>
      <c r="E76" s="64"/>
      <c r="F76" s="64"/>
      <c r="G76" s="63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</row>
    <row r="77" spans="1:255" s="17" customFormat="1" ht="15" customHeight="1" thickBot="1" x14ac:dyDescent="0.35">
      <c r="A77" s="43"/>
      <c r="B77" s="157" t="s">
        <v>50</v>
      </c>
      <c r="C77" s="158"/>
      <c r="D77" s="71"/>
      <c r="E77" s="72"/>
      <c r="F77" s="72"/>
      <c r="G77" s="63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</row>
    <row r="78" spans="1:255" s="17" customFormat="1" ht="12" customHeight="1" x14ac:dyDescent="0.3">
      <c r="A78" s="43"/>
      <c r="B78" s="73" t="s">
        <v>37</v>
      </c>
      <c r="C78" s="113" t="s">
        <v>84</v>
      </c>
      <c r="D78" s="114" t="s">
        <v>51</v>
      </c>
      <c r="E78" s="72"/>
      <c r="F78" s="72"/>
      <c r="G78" s="63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</row>
    <row r="79" spans="1:255" s="17" customFormat="1" ht="12" customHeight="1" x14ac:dyDescent="0.3">
      <c r="A79" s="43"/>
      <c r="B79" s="74" t="s">
        <v>52</v>
      </c>
      <c r="C79" s="109">
        <f>G27</f>
        <v>1890000</v>
      </c>
      <c r="D79" s="110">
        <f>(C79/C85)</f>
        <v>0.39575746241370452</v>
      </c>
      <c r="E79" s="72"/>
      <c r="F79" s="72"/>
      <c r="G79" s="63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</row>
    <row r="80" spans="1:255" s="17" customFormat="1" ht="12" customHeight="1" x14ac:dyDescent="0.3">
      <c r="A80" s="43"/>
      <c r="B80" s="74" t="s">
        <v>53</v>
      </c>
      <c r="C80" s="111">
        <v>0</v>
      </c>
      <c r="D80" s="110">
        <v>0</v>
      </c>
      <c r="E80" s="72"/>
      <c r="F80" s="72"/>
      <c r="G80" s="63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</row>
    <row r="81" spans="1:255" s="17" customFormat="1" ht="12" customHeight="1" x14ac:dyDescent="0.3">
      <c r="A81" s="43"/>
      <c r="B81" s="74" t="s">
        <v>54</v>
      </c>
      <c r="C81" s="109">
        <f>G40</f>
        <v>600000</v>
      </c>
      <c r="D81" s="110">
        <f>(C81/C85)</f>
        <v>0.12563728965514429</v>
      </c>
      <c r="E81" s="72"/>
      <c r="F81" s="72"/>
      <c r="G81" s="63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</row>
    <row r="82" spans="1:255" s="17" customFormat="1" ht="12" customHeight="1" x14ac:dyDescent="0.3">
      <c r="A82" s="43"/>
      <c r="B82" s="74" t="s">
        <v>27</v>
      </c>
      <c r="C82" s="109">
        <f>G55</f>
        <v>1995740.2</v>
      </c>
      <c r="D82" s="110">
        <f>(C82/C85)</f>
        <v>0.41789898263969266</v>
      </c>
      <c r="E82" s="72"/>
      <c r="F82" s="72"/>
      <c r="G82" s="63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</row>
    <row r="83" spans="1:255" s="17" customFormat="1" ht="12" customHeight="1" x14ac:dyDescent="0.3">
      <c r="A83" s="43"/>
      <c r="B83" s="74" t="s">
        <v>55</v>
      </c>
      <c r="C83" s="115">
        <f>G60</f>
        <v>62500</v>
      </c>
      <c r="D83" s="110">
        <f>(C83/C85)</f>
        <v>1.3087217672410865E-2</v>
      </c>
      <c r="E83" s="75"/>
      <c r="F83" s="75"/>
      <c r="G83" s="63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</row>
    <row r="84" spans="1:255" s="17" customFormat="1" ht="12" customHeight="1" x14ac:dyDescent="0.3">
      <c r="A84" s="43"/>
      <c r="B84" s="74" t="s">
        <v>56</v>
      </c>
      <c r="C84" s="115">
        <f>G63</f>
        <v>227412.01</v>
      </c>
      <c r="D84" s="110">
        <f>(C84/C85)</f>
        <v>4.7619047619047623E-2</v>
      </c>
      <c r="E84" s="75"/>
      <c r="F84" s="75"/>
      <c r="G84" s="63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</row>
    <row r="85" spans="1:255" s="17" customFormat="1" ht="12.75" customHeight="1" thickBot="1" x14ac:dyDescent="0.35">
      <c r="A85" s="43"/>
      <c r="B85" s="76" t="s">
        <v>57</v>
      </c>
      <c r="C85" s="116">
        <f>SUM(C79:C84)</f>
        <v>4775652.21</v>
      </c>
      <c r="D85" s="112">
        <f>SUM(D79:D84)</f>
        <v>1</v>
      </c>
      <c r="E85" s="75"/>
      <c r="F85" s="75"/>
      <c r="G85" s="63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</row>
    <row r="86" spans="1:255" s="17" customFormat="1" ht="12" customHeight="1" x14ac:dyDescent="0.3">
      <c r="A86" s="43"/>
      <c r="B86" s="64"/>
      <c r="C86" s="62"/>
      <c r="D86" s="62"/>
      <c r="E86" s="62"/>
      <c r="F86" s="62"/>
      <c r="G86" s="63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</row>
    <row r="87" spans="1:255" s="17" customFormat="1" ht="12.75" customHeight="1" x14ac:dyDescent="0.3">
      <c r="A87" s="43"/>
      <c r="B87" s="78"/>
      <c r="C87" s="62"/>
      <c r="D87" s="62"/>
      <c r="E87" s="62"/>
      <c r="F87" s="62"/>
      <c r="G87" s="63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</row>
    <row r="88" spans="1:255" s="17" customFormat="1" ht="12" customHeight="1" thickBot="1" x14ac:dyDescent="0.35">
      <c r="A88" s="79"/>
      <c r="B88" s="80"/>
      <c r="C88" s="81" t="s">
        <v>58</v>
      </c>
      <c r="D88" s="82"/>
      <c r="E88" s="83"/>
      <c r="F88" s="84"/>
      <c r="G88" s="63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</row>
    <row r="89" spans="1:255" s="17" customFormat="1" ht="12" customHeight="1" x14ac:dyDescent="0.3">
      <c r="A89" s="43"/>
      <c r="B89" s="90" t="s">
        <v>80</v>
      </c>
      <c r="C89" s="13">
        <v>2400</v>
      </c>
      <c r="D89" s="13">
        <v>2500</v>
      </c>
      <c r="E89" s="14">
        <v>2600</v>
      </c>
      <c r="F89" s="85"/>
      <c r="G89" s="8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</row>
    <row r="90" spans="1:255" s="17" customFormat="1" ht="12.75" customHeight="1" thickBot="1" x14ac:dyDescent="0.35">
      <c r="A90" s="43"/>
      <c r="B90" s="76" t="s">
        <v>68</v>
      </c>
      <c r="C90" s="77">
        <f>(G64/C89)</f>
        <v>1989.8550875000001</v>
      </c>
      <c r="D90" s="77">
        <f>(G64/D89)</f>
        <v>1910.260884</v>
      </c>
      <c r="E90" s="87">
        <f>(G64/E89)</f>
        <v>1836.7893115384616</v>
      </c>
      <c r="F90" s="85"/>
      <c r="G90" s="8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</row>
    <row r="91" spans="1:255" s="17" customFormat="1" ht="15.6" customHeight="1" x14ac:dyDescent="0.3">
      <c r="A91" s="43"/>
      <c r="B91" s="156" t="s">
        <v>59</v>
      </c>
      <c r="C91" s="156"/>
      <c r="D91" s="156"/>
      <c r="E91" s="156"/>
      <c r="F91" s="64"/>
      <c r="G91" s="64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</row>
    <row r="92" spans="1:255" s="17" customFormat="1" ht="11.25" customHeight="1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</row>
    <row r="93" spans="1:255" s="89" customFormat="1" ht="11.25" customHeight="1" x14ac:dyDescent="0.3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88"/>
      <c r="EK93" s="88"/>
      <c r="EL93" s="88"/>
      <c r="EM93" s="88"/>
      <c r="EN93" s="88"/>
      <c r="EO93" s="88"/>
      <c r="EP93" s="88"/>
      <c r="EQ93" s="88"/>
      <c r="ER93" s="88"/>
      <c r="ES93" s="88"/>
      <c r="ET93" s="88"/>
      <c r="EU93" s="88"/>
      <c r="EV93" s="88"/>
      <c r="EW93" s="88"/>
      <c r="EX93" s="88"/>
      <c r="EY93" s="88"/>
      <c r="EZ93" s="88"/>
      <c r="FA93" s="88"/>
      <c r="FB93" s="88"/>
      <c r="FC93" s="88"/>
      <c r="FD93" s="88"/>
      <c r="FE93" s="88"/>
      <c r="FF93" s="88"/>
      <c r="FG93" s="88"/>
      <c r="FH93" s="88"/>
      <c r="FI93" s="88"/>
      <c r="FJ93" s="88"/>
      <c r="FK93" s="88"/>
      <c r="FL93" s="88"/>
      <c r="FM93" s="88"/>
      <c r="FN93" s="88"/>
      <c r="FO93" s="88"/>
      <c r="FP93" s="88"/>
      <c r="FQ93" s="88"/>
      <c r="FR93" s="88"/>
      <c r="FS93" s="88"/>
      <c r="FT93" s="88"/>
      <c r="FU93" s="88"/>
      <c r="FV93" s="88"/>
      <c r="FW93" s="88"/>
      <c r="FX93" s="88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  <c r="HG93" s="88"/>
      <c r="HH93" s="88"/>
      <c r="HI93" s="88"/>
      <c r="HJ93" s="88"/>
      <c r="HK93" s="88"/>
      <c r="HL93" s="88"/>
      <c r="HM93" s="88"/>
      <c r="HN93" s="88"/>
      <c r="HO93" s="88"/>
      <c r="HP93" s="88"/>
      <c r="HQ93" s="88"/>
      <c r="HR93" s="88"/>
      <c r="HS93" s="88"/>
      <c r="HT93" s="88"/>
      <c r="HU93" s="88"/>
      <c r="HV93" s="88"/>
      <c r="HW93" s="88"/>
      <c r="HX93" s="88"/>
      <c r="HY93" s="88"/>
      <c r="HZ93" s="88"/>
      <c r="IA93" s="88"/>
      <c r="IB93" s="88"/>
      <c r="IC93" s="88"/>
      <c r="ID93" s="88"/>
      <c r="IE93" s="88"/>
      <c r="IF93" s="88"/>
      <c r="IG93" s="88"/>
      <c r="IH93" s="88"/>
      <c r="II93" s="88"/>
      <c r="IJ93" s="88"/>
      <c r="IK93" s="88"/>
      <c r="IL93" s="88"/>
      <c r="IM93" s="88"/>
      <c r="IN93" s="88"/>
      <c r="IO93" s="88"/>
      <c r="IP93" s="88"/>
      <c r="IQ93" s="88"/>
      <c r="IR93" s="88"/>
      <c r="IS93" s="88"/>
      <c r="IT93" s="88"/>
      <c r="IU93" s="88"/>
    </row>
    <row r="94" spans="1:255" s="89" customFormat="1" ht="11.25" customHeight="1" x14ac:dyDescent="0.3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88"/>
      <c r="EJ94" s="88"/>
      <c r="EK94" s="88"/>
      <c r="EL94" s="88"/>
      <c r="EM94" s="88"/>
      <c r="EN94" s="88"/>
      <c r="EO94" s="88"/>
      <c r="EP94" s="88"/>
      <c r="EQ94" s="88"/>
      <c r="ER94" s="88"/>
      <c r="ES94" s="88"/>
      <c r="ET94" s="88"/>
      <c r="EU94" s="88"/>
      <c r="EV94" s="88"/>
      <c r="EW94" s="88"/>
      <c r="EX94" s="88"/>
      <c r="EY94" s="88"/>
      <c r="EZ94" s="88"/>
      <c r="FA94" s="88"/>
      <c r="FB94" s="88"/>
      <c r="FC94" s="88"/>
      <c r="FD94" s="88"/>
      <c r="FE94" s="88"/>
      <c r="FF94" s="88"/>
      <c r="FG94" s="88"/>
      <c r="FH94" s="88"/>
      <c r="FI94" s="88"/>
      <c r="FJ94" s="88"/>
      <c r="FK94" s="88"/>
      <c r="FL94" s="88"/>
      <c r="FM94" s="88"/>
      <c r="FN94" s="88"/>
      <c r="FO94" s="88"/>
      <c r="FP94" s="88"/>
      <c r="FQ94" s="88"/>
      <c r="FR94" s="88"/>
      <c r="FS94" s="88"/>
      <c r="FT94" s="88"/>
      <c r="FU94" s="88"/>
      <c r="FV94" s="88"/>
      <c r="FW94" s="88"/>
      <c r="FX94" s="88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  <c r="HG94" s="88"/>
      <c r="HH94" s="88"/>
      <c r="HI94" s="88"/>
      <c r="HJ94" s="88"/>
      <c r="HK94" s="88"/>
      <c r="HL94" s="88"/>
      <c r="HM94" s="88"/>
      <c r="HN94" s="88"/>
      <c r="HO94" s="88"/>
      <c r="HP94" s="88"/>
      <c r="HQ94" s="88"/>
      <c r="HR94" s="88"/>
      <c r="HS94" s="88"/>
      <c r="HT94" s="88"/>
      <c r="HU94" s="88"/>
      <c r="HV94" s="88"/>
      <c r="HW94" s="88"/>
      <c r="HX94" s="88"/>
      <c r="HY94" s="88"/>
      <c r="HZ94" s="88"/>
      <c r="IA94" s="88"/>
      <c r="IB94" s="88"/>
      <c r="IC94" s="88"/>
      <c r="ID94" s="88"/>
      <c r="IE94" s="88"/>
      <c r="IF94" s="88"/>
      <c r="IG94" s="88"/>
      <c r="IH94" s="88"/>
      <c r="II94" s="88"/>
      <c r="IJ94" s="88"/>
      <c r="IK94" s="88"/>
      <c r="IL94" s="88"/>
      <c r="IM94" s="88"/>
      <c r="IN94" s="88"/>
      <c r="IO94" s="88"/>
      <c r="IP94" s="88"/>
      <c r="IQ94" s="88"/>
      <c r="IR94" s="88"/>
      <c r="IS94" s="88"/>
      <c r="IT94" s="88"/>
      <c r="IU94" s="88"/>
    </row>
  </sheetData>
  <mergeCells count="9">
    <mergeCell ref="E9:F9"/>
    <mergeCell ref="E14:F14"/>
    <mergeCell ref="E15:F15"/>
    <mergeCell ref="B17:G17"/>
    <mergeCell ref="B91:E91"/>
    <mergeCell ref="B77:C77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Semilla Lluteño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2022-06-18T19:41:50Z</dcterms:modified>
</cp:coreProperties>
</file>