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D913B94FFBDD1F5F9349B3FEF62935247C69364F" xr6:coauthVersionLast="47" xr6:coauthVersionMax="47" xr10:uidLastSave="{00000000-0000-0000-0000-000000000000}"/>
  <bookViews>
    <workbookView xWindow="0" yWindow="0" windowWidth="15585" windowHeight="11595" xr2:uid="{00000000-000D-0000-FFFF-FFFF00000000}"/>
  </bookViews>
  <sheets>
    <sheet name="MAIZ" sheetId="1" r:id="rId1"/>
  </sheets>
  <calcPr calcId="162913"/>
</workbook>
</file>

<file path=xl/calcChain.xml><?xml version="1.0" encoding="utf-8"?>
<calcChain xmlns="http://schemas.openxmlformats.org/spreadsheetml/2006/main">
  <c r="G54" i="1" l="1"/>
  <c r="G38" i="1" l="1"/>
  <c r="G29" i="1" l="1"/>
  <c r="C83" i="1"/>
  <c r="D80" i="1" s="1"/>
  <c r="G57" i="1"/>
  <c r="G58" i="1" s="1"/>
  <c r="G50" i="1"/>
  <c r="G49" i="1"/>
  <c r="G47" i="1"/>
  <c r="G46" i="1"/>
  <c r="G40" i="1"/>
  <c r="G39" i="1"/>
  <c r="G37" i="1"/>
  <c r="G36" i="1"/>
  <c r="G35" i="1"/>
  <c r="G34" i="1"/>
  <c r="G33" i="1"/>
  <c r="G23" i="1"/>
  <c r="G22" i="1"/>
  <c r="G21" i="1"/>
  <c r="G12" i="1"/>
  <c r="G63" i="1" s="1"/>
  <c r="D77" i="1" l="1"/>
  <c r="D81" i="1"/>
  <c r="D82" i="1"/>
  <c r="G24" i="1"/>
  <c r="D79" i="1"/>
  <c r="G41" i="1"/>
  <c r="G60" i="1" l="1"/>
  <c r="G61" i="1" s="1"/>
  <c r="G62" i="1" s="1"/>
  <c r="D88" i="1" s="1"/>
  <c r="D83" i="1"/>
  <c r="G64" i="1" l="1"/>
  <c r="C88" i="1"/>
  <c r="E88" i="1"/>
</calcChain>
</file>

<file path=xl/sharedStrings.xml><?xml version="1.0" encoding="utf-8"?>
<sst xmlns="http://schemas.openxmlformats.org/spreadsheetml/2006/main" count="150" uniqueCount="107">
  <si>
    <t>RUBRO O CULTIVO</t>
  </si>
  <si>
    <t>MAIZ GRANO</t>
  </si>
  <si>
    <t>RENDIMIENTO (Kg/Há.)</t>
  </si>
  <si>
    <t>VARIEDAD</t>
  </si>
  <si>
    <t>469-DECAL</t>
  </si>
  <si>
    <t>FECHA ESTIMADA  PRECIO VENTA</t>
  </si>
  <si>
    <t>ABRIL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</si>
  <si>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</si>
  <si>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</si>
  <si>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</si>
  <si>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</si>
  <si>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</si>
  <si>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</si>
  <si>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</si>
  <si>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</si>
  <si>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</si>
  <si>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</si>
  <si>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</si>
  <si>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Bulnes-Quillón</t>
  </si>
  <si>
    <t>FECHA DE COSECHA</t>
  </si>
  <si>
    <t>ABRIL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</si>
  <si>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</si>
  <si>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</si>
  <si>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</si>
  <si>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</si>
  <si>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</si>
  <si>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</si>
  <si>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</si>
  <si>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</si>
  <si>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</si>
  <si>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</si>
  <si>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</si>
  <si>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</si>
  <si>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</si>
  <si>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</si>
  <si>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</si>
  <si>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Riegos</t>
  </si>
  <si>
    <t>Octubre-Marzo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</si>
  <si>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</si>
  <si>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</si>
  <si>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</si>
  <si>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</si>
  <si>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</si>
  <si>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</si>
  <si>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</si>
  <si>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Rastra</t>
  </si>
  <si>
    <t>JM</t>
  </si>
  <si>
    <t>Octubre</t>
  </si>
  <si>
    <t>Cincel</t>
  </si>
  <si>
    <t>Vibrocultivador</t>
  </si>
  <si>
    <t>Siembra</t>
  </si>
  <si>
    <t>Fumigadora</t>
  </si>
  <si>
    <t>Trazado Regueros</t>
  </si>
  <si>
    <t>Cultivador Abonador</t>
  </si>
  <si>
    <t>Noviembre-Diciembre</t>
  </si>
  <si>
    <t>Cosechadora</t>
  </si>
  <si>
    <t>Mayo</t>
  </si>
  <si>
    <t>Subtotal Costo Maquinaria</t>
  </si>
  <si>
    <t>INSUMOS</t>
  </si>
  <si>
    <t>Insumos</t>
  </si>
  <si>
    <t>Unidad (Kg/l/u)</t>
  </si>
  <si>
    <t>Cantidad (Kg/l/u)</t>
  </si>
  <si>
    <t>HERBICIDAS</t>
  </si>
  <si>
    <t>Primagram Gold 660 SC</t>
  </si>
  <si>
    <t>bolsa</t>
  </si>
  <si>
    <t>Octubre-Noviembre</t>
  </si>
  <si>
    <t xml:space="preserve">SEMILLA </t>
  </si>
  <si>
    <t>FERTILIZANTES</t>
  </si>
  <si>
    <t>Mezcla 9-41-12</t>
  </si>
  <si>
    <t xml:space="preserve">Kg </t>
  </si>
  <si>
    <t>Urea</t>
  </si>
  <si>
    <t>FUNGICIDAS</t>
  </si>
  <si>
    <t>INSECTICIDAS</t>
  </si>
  <si>
    <t>Lorsban</t>
  </si>
  <si>
    <t xml:space="preserve">Lt </t>
  </si>
  <si>
    <t>Sub Total Insumos</t>
  </si>
  <si>
    <t>Item</t>
  </si>
  <si>
    <t>Flete</t>
  </si>
  <si>
    <t>kg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</si>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</sst>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scheme val="minor"/>
    </font>
    <font>
      <sz val="9"/>
      <name val="Helvetica Neue"/>
      <scheme val="minor"/>
    </font>
    <font>
      <b/>
      <sz val="9"/>
      <color theme="1"/>
      <name val="Helvetica Neue"/>
      <scheme val="minor"/>
    </font>
    <font>
      <b/>
      <sz val="9"/>
      <color theme="0"/>
      <name val="Helvetica Neue"/>
      <family val="2"/>
      <scheme val="minor"/>
    </font>
    <font>
      <sz val="9"/>
      <color theme="1"/>
      <name val="Arial Narrow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7" fillId="0" borderId="22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0" fontId="18" fillId="0" borderId="56" xfId="0" applyFont="1" applyBorder="1" applyAlignment="1">
      <alignment horizontal="left"/>
    </xf>
    <xf numFmtId="0" fontId="19" fillId="0" borderId="56" xfId="1" applyFont="1" applyBorder="1" applyAlignment="1">
      <alignment horizontal="left"/>
    </xf>
    <xf numFmtId="0" fontId="19" fillId="0" borderId="56" xfId="1" applyFont="1" applyBorder="1"/>
    <xf numFmtId="0" fontId="20" fillId="0" borderId="56" xfId="0" applyFont="1" applyFill="1" applyBorder="1" applyAlignment="1">
      <alignment horizontal="left" vertical="center" wrapText="1"/>
    </xf>
    <xf numFmtId="0" fontId="21" fillId="10" borderId="56" xfId="1" applyFont="1" applyFill="1" applyBorder="1" applyAlignment="1">
      <alignment horizontal="left"/>
    </xf>
    <xf numFmtId="0" fontId="22" fillId="0" borderId="56" xfId="0" applyFont="1" applyFill="1" applyBorder="1" applyAlignment="1">
      <alignment wrapText="1"/>
    </xf>
    <xf numFmtId="0" fontId="22" fillId="0" borderId="56" xfId="0" applyFont="1" applyBorder="1" applyAlignment="1">
      <alignment vertical="center"/>
    </xf>
    <xf numFmtId="0" fontId="20" fillId="10" borderId="56" xfId="1" applyFont="1" applyFill="1" applyBorder="1" applyAlignment="1">
      <alignment horizontal="left"/>
    </xf>
    <xf numFmtId="0" fontId="23" fillId="0" borderId="56" xfId="0" applyFont="1" applyFill="1" applyBorder="1" applyAlignment="1">
      <alignment horizontal="center" vertical="center" wrapText="1"/>
    </xf>
    <xf numFmtId="0" fontId="19" fillId="10" borderId="56" xfId="1" applyFont="1" applyFill="1" applyBorder="1" applyAlignment="1">
      <alignment horizontal="center"/>
    </xf>
    <xf numFmtId="0" fontId="19" fillId="0" borderId="56" xfId="1" applyFont="1" applyBorder="1" applyAlignment="1">
      <alignment horizontal="center"/>
    </xf>
    <xf numFmtId="0" fontId="0" fillId="0" borderId="56" xfId="0" applyNumberFormat="1" applyBorder="1"/>
    <xf numFmtId="0" fontId="9" fillId="0" borderId="57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right" vertical="center"/>
    </xf>
    <xf numFmtId="0" fontId="24" fillId="0" borderId="56" xfId="0" applyFont="1" applyFill="1" applyBorder="1" applyAlignment="1">
      <alignment vertical="center"/>
    </xf>
    <xf numFmtId="3" fontId="24" fillId="0" borderId="56" xfId="0" applyNumberFormat="1" applyFont="1" applyFill="1" applyBorder="1" applyAlignment="1">
      <alignment vertical="center"/>
    </xf>
    <xf numFmtId="0" fontId="20" fillId="0" borderId="22" xfId="1" applyFont="1" applyAlignment="1">
      <alignment horizontal="left"/>
    </xf>
    <xf numFmtId="0" fontId="19" fillId="0" borderId="22" xfId="1" applyFont="1" applyAlignment="1">
      <alignment horizontal="center"/>
    </xf>
    <xf numFmtId="3" fontId="9" fillId="0" borderId="57" xfId="0" applyNumberFormat="1" applyFont="1" applyFill="1" applyBorder="1" applyAlignment="1">
      <alignment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left" vertical="center" wrapText="1"/>
    </xf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6" fillId="8" borderId="34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6" fillId="2" borderId="3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7" fontId="16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38" xfId="0" applyNumberFormat="1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9" fontId="16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25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25" fillId="9" borderId="41" xfId="0" applyNumberFormat="1" applyFont="1" applyFill="1" applyBorder="1" applyAlignment="1">
      <alignment vertical="center"/>
    </xf>
    <xf numFmtId="0" fontId="16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topLeftCell="A43" zoomScale="130" zoomScaleNormal="130" workbookViewId="0">
      <selection activeCell="G55" sqref="G5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14000</v>
      </c>
    </row>
    <row r="10" spans="1:7" ht="38.25" customHeight="1">
      <c r="A10" s="5"/>
      <c r="B10" s="10" t="s">
        <v>3</v>
      </c>
      <c r="C10" s="11" t="s">
        <v>4</v>
      </c>
      <c r="D10" s="12"/>
      <c r="E10" s="160" t="s">
        <v>5</v>
      </c>
      <c r="F10" s="161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60" t="s">
        <v>9</v>
      </c>
      <c r="F11" s="161"/>
      <c r="G11" s="15">
        <v>300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4200000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60" t="s">
        <v>15</v>
      </c>
      <c r="F13" s="161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60" t="s">
        <v>19</v>
      </c>
      <c r="F14" s="161"/>
      <c r="G14" s="14" t="s">
        <v>20</v>
      </c>
    </row>
    <row r="15" spans="1:7" ht="25.5" customHeight="1">
      <c r="A15" s="5"/>
      <c r="B15" s="10" t="s">
        <v>21</v>
      </c>
      <c r="C15" s="20">
        <v>44736</v>
      </c>
      <c r="D15" s="12"/>
      <c r="E15" s="166" t="s">
        <v>22</v>
      </c>
      <c r="F15" s="167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4" t="s">
        <v>24</v>
      </c>
      <c r="C17" s="165"/>
      <c r="D17" s="165"/>
      <c r="E17" s="165"/>
      <c r="F17" s="165"/>
      <c r="G17" s="16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1</v>
      </c>
      <c r="E21" s="13" t="s">
        <v>34</v>
      </c>
      <c r="F21" s="19">
        <v>20000</v>
      </c>
      <c r="G21" s="19">
        <f>(D21*F21)</f>
        <v>20000</v>
      </c>
    </row>
    <row r="22" spans="1:7" ht="25.5" customHeight="1">
      <c r="A22" s="26"/>
      <c r="B22" s="13" t="s">
        <v>35</v>
      </c>
      <c r="C22" s="34" t="s">
        <v>33</v>
      </c>
      <c r="D22" s="35">
        <v>1</v>
      </c>
      <c r="E22" s="13" t="s">
        <v>34</v>
      </c>
      <c r="F22" s="19">
        <v>20000</v>
      </c>
      <c r="G22" s="19">
        <f>(D22*F22)</f>
        <v>20000</v>
      </c>
    </row>
    <row r="23" spans="1:7" ht="12.75" customHeight="1">
      <c r="A23" s="26"/>
      <c r="B23" s="13" t="s">
        <v>36</v>
      </c>
      <c r="C23" s="34" t="s">
        <v>33</v>
      </c>
      <c r="D23" s="35">
        <v>8</v>
      </c>
      <c r="E23" s="13" t="s">
        <v>37</v>
      </c>
      <c r="F23" s="19">
        <v>20000</v>
      </c>
      <c r="G23" s="19">
        <f>(D23*F23)</f>
        <v>160000</v>
      </c>
    </row>
    <row r="24" spans="1:7" ht="12.75" customHeight="1">
      <c r="A24" s="26"/>
      <c r="B24" s="36" t="s">
        <v>38</v>
      </c>
      <c r="C24" s="37"/>
      <c r="D24" s="37"/>
      <c r="E24" s="37"/>
      <c r="F24" s="38"/>
      <c r="G24" s="39">
        <f>SUM(G21:G23)</f>
        <v>200000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39</v>
      </c>
      <c r="C26" s="42"/>
      <c r="D26" s="43"/>
      <c r="E26" s="43"/>
      <c r="F26" s="44"/>
      <c r="G26" s="44"/>
    </row>
    <row r="27" spans="1:7" ht="24" customHeight="1">
      <c r="A27" s="5"/>
      <c r="B27" s="45" t="s">
        <v>26</v>
      </c>
      <c r="C27" s="46" t="s">
        <v>27</v>
      </c>
      <c r="D27" s="46" t="s">
        <v>28</v>
      </c>
      <c r="E27" s="45" t="s">
        <v>29</v>
      </c>
      <c r="F27" s="46" t="s">
        <v>30</v>
      </c>
      <c r="G27" s="45" t="s">
        <v>31</v>
      </c>
    </row>
    <row r="28" spans="1:7" ht="12" customHeight="1">
      <c r="A28" s="5"/>
      <c r="B28" s="47" t="s">
        <v>40</v>
      </c>
      <c r="C28" s="48" t="s">
        <v>41</v>
      </c>
      <c r="D28" s="48">
        <v>1</v>
      </c>
      <c r="E28" s="48" t="s">
        <v>42</v>
      </c>
      <c r="F28" s="100">
        <v>20000</v>
      </c>
      <c r="G28" s="100">
        <v>20000</v>
      </c>
    </row>
    <row r="29" spans="1:7" ht="12" customHeight="1">
      <c r="A29" s="5"/>
      <c r="B29" s="49" t="s">
        <v>43</v>
      </c>
      <c r="C29" s="50"/>
      <c r="D29" s="50"/>
      <c r="E29" s="50"/>
      <c r="F29" s="51"/>
      <c r="G29" s="101">
        <f>SUM(G28)</f>
        <v>20000</v>
      </c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44</v>
      </c>
      <c r="C31" s="42"/>
      <c r="D31" s="43"/>
      <c r="E31" s="43"/>
      <c r="F31" s="44"/>
      <c r="G31" s="44"/>
    </row>
    <row r="32" spans="1:7" ht="24" customHeight="1">
      <c r="A32" s="5"/>
      <c r="B32" s="55" t="s">
        <v>26</v>
      </c>
      <c r="C32" s="55" t="s">
        <v>27</v>
      </c>
      <c r="D32" s="55" t="s">
        <v>28</v>
      </c>
      <c r="E32" s="55" t="s">
        <v>29</v>
      </c>
      <c r="F32" s="56" t="s">
        <v>30</v>
      </c>
      <c r="G32" s="55" t="s">
        <v>31</v>
      </c>
    </row>
    <row r="33" spans="1:11" ht="12.75" customHeight="1">
      <c r="A33" s="26"/>
      <c r="B33" s="105" t="s">
        <v>45</v>
      </c>
      <c r="C33" s="34" t="s">
        <v>46</v>
      </c>
      <c r="D33" s="35">
        <v>0.375</v>
      </c>
      <c r="E33" s="16" t="s">
        <v>47</v>
      </c>
      <c r="F33" s="19">
        <v>280000</v>
      </c>
      <c r="G33" s="19">
        <f t="shared" ref="G33:G40" si="0">(D33*F33)</f>
        <v>105000</v>
      </c>
    </row>
    <row r="34" spans="1:11" ht="12.75" customHeight="1">
      <c r="A34" s="26"/>
      <c r="B34" s="105" t="s">
        <v>48</v>
      </c>
      <c r="C34" s="34" t="s">
        <v>46</v>
      </c>
      <c r="D34" s="35">
        <v>0.125</v>
      </c>
      <c r="E34" s="16" t="s">
        <v>47</v>
      </c>
      <c r="F34" s="19">
        <v>400000</v>
      </c>
      <c r="G34" s="19">
        <f t="shared" si="0"/>
        <v>50000</v>
      </c>
    </row>
    <row r="35" spans="1:11" ht="12.75" customHeight="1">
      <c r="A35" s="26"/>
      <c r="B35" s="105" t="s">
        <v>49</v>
      </c>
      <c r="C35" s="34" t="s">
        <v>46</v>
      </c>
      <c r="D35" s="35">
        <v>0.125</v>
      </c>
      <c r="E35" s="16" t="s">
        <v>47</v>
      </c>
      <c r="F35" s="19">
        <v>280000</v>
      </c>
      <c r="G35" s="19">
        <f t="shared" si="0"/>
        <v>35000</v>
      </c>
    </row>
    <row r="36" spans="1:11" ht="25.5" customHeight="1">
      <c r="A36" s="26"/>
      <c r="B36" s="106" t="s">
        <v>50</v>
      </c>
      <c r="C36" s="34" t="s">
        <v>46</v>
      </c>
      <c r="D36" s="35">
        <v>0.125</v>
      </c>
      <c r="E36" s="16" t="s">
        <v>47</v>
      </c>
      <c r="F36" s="19">
        <v>320000</v>
      </c>
      <c r="G36" s="19">
        <f t="shared" si="0"/>
        <v>40000</v>
      </c>
    </row>
    <row r="37" spans="1:11" ht="25.5" customHeight="1">
      <c r="A37" s="26"/>
      <c r="B37" s="106" t="s">
        <v>51</v>
      </c>
      <c r="C37" s="34" t="s">
        <v>46</v>
      </c>
      <c r="D37" s="35">
        <v>0.125</v>
      </c>
      <c r="E37" s="16" t="s">
        <v>47</v>
      </c>
      <c r="F37" s="19">
        <v>240000</v>
      </c>
      <c r="G37" s="19">
        <f t="shared" si="0"/>
        <v>30000</v>
      </c>
    </row>
    <row r="38" spans="1:11" ht="12.75" customHeight="1">
      <c r="A38" s="26"/>
      <c r="B38" s="106" t="s">
        <v>52</v>
      </c>
      <c r="C38" s="34" t="s">
        <v>46</v>
      </c>
      <c r="D38" s="35">
        <v>0.125</v>
      </c>
      <c r="E38" s="16" t="s">
        <v>47</v>
      </c>
      <c r="F38" s="19">
        <v>160000</v>
      </c>
      <c r="G38" s="19">
        <f>+D38*F38</f>
        <v>20000</v>
      </c>
    </row>
    <row r="39" spans="1:11" ht="12.75" customHeight="1">
      <c r="A39" s="26"/>
      <c r="B39" s="106" t="s">
        <v>53</v>
      </c>
      <c r="C39" s="34" t="s">
        <v>46</v>
      </c>
      <c r="D39" s="35">
        <v>0.125</v>
      </c>
      <c r="E39" s="16" t="s">
        <v>54</v>
      </c>
      <c r="F39" s="19">
        <v>320000</v>
      </c>
      <c r="G39" s="19">
        <f t="shared" si="0"/>
        <v>40000</v>
      </c>
    </row>
    <row r="40" spans="1:11" ht="12.75" customHeight="1">
      <c r="A40" s="26"/>
      <c r="B40" s="107" t="s">
        <v>55</v>
      </c>
      <c r="C40" s="34" t="s">
        <v>46</v>
      </c>
      <c r="D40" s="35">
        <v>0.125</v>
      </c>
      <c r="E40" s="16" t="s">
        <v>56</v>
      </c>
      <c r="F40" s="19">
        <v>640000</v>
      </c>
      <c r="G40" s="19">
        <f t="shared" si="0"/>
        <v>80000</v>
      </c>
    </row>
    <row r="41" spans="1:11" ht="12.75" customHeight="1">
      <c r="A41" s="5"/>
      <c r="B41" s="57" t="s">
        <v>57</v>
      </c>
      <c r="C41" s="58"/>
      <c r="D41" s="58"/>
      <c r="E41" s="58"/>
      <c r="F41" s="59"/>
      <c r="G41" s="60">
        <f>SUM(G33:G40)</f>
        <v>400000</v>
      </c>
    </row>
    <row r="42" spans="1:11" ht="12" customHeight="1">
      <c r="A42" s="2"/>
      <c r="B42" s="52"/>
      <c r="C42" s="53"/>
      <c r="D42" s="53"/>
      <c r="E42" s="53"/>
      <c r="F42" s="54"/>
      <c r="G42" s="54"/>
    </row>
    <row r="43" spans="1:11" ht="12" customHeight="1">
      <c r="A43" s="5"/>
      <c r="B43" s="41" t="s">
        <v>58</v>
      </c>
      <c r="C43" s="42"/>
      <c r="D43" s="43"/>
      <c r="E43" s="43"/>
      <c r="F43" s="44"/>
      <c r="G43" s="44"/>
    </row>
    <row r="44" spans="1:11" ht="24" customHeight="1">
      <c r="A44" s="5"/>
      <c r="B44" s="126" t="s">
        <v>59</v>
      </c>
      <c r="C44" s="126" t="s">
        <v>60</v>
      </c>
      <c r="D44" s="126" t="s">
        <v>61</v>
      </c>
      <c r="E44" s="126" t="s">
        <v>29</v>
      </c>
      <c r="F44" s="126" t="s">
        <v>30</v>
      </c>
      <c r="G44" s="126" t="s">
        <v>31</v>
      </c>
      <c r="K44" s="99"/>
    </row>
    <row r="45" spans="1:11" ht="12.75" customHeight="1">
      <c r="A45" s="74"/>
      <c r="B45" s="108" t="s">
        <v>62</v>
      </c>
      <c r="C45" s="113"/>
      <c r="D45" s="127"/>
      <c r="E45" s="127"/>
      <c r="F45" s="127"/>
      <c r="G45" s="127"/>
      <c r="K45" s="99"/>
    </row>
    <row r="46" spans="1:11" ht="12.75" customHeight="1">
      <c r="A46" s="74"/>
      <c r="B46" s="109" t="s">
        <v>63</v>
      </c>
      <c r="C46" s="114" t="s">
        <v>64</v>
      </c>
      <c r="D46" s="103">
        <v>1</v>
      </c>
      <c r="E46" s="102" t="s">
        <v>65</v>
      </c>
      <c r="F46" s="104">
        <v>120000</v>
      </c>
      <c r="G46" s="104">
        <f>(D46*F46)</f>
        <v>120000</v>
      </c>
    </row>
    <row r="47" spans="1:11" ht="12.75" customHeight="1">
      <c r="A47" s="74"/>
      <c r="B47" s="110" t="s">
        <v>66</v>
      </c>
      <c r="C47" s="115" t="s">
        <v>64</v>
      </c>
      <c r="D47" s="103">
        <v>2</v>
      </c>
      <c r="E47" s="102" t="s">
        <v>65</v>
      </c>
      <c r="F47" s="104">
        <v>150000</v>
      </c>
      <c r="G47" s="104">
        <f>(D47*F47)</f>
        <v>300000</v>
      </c>
    </row>
    <row r="48" spans="1:11" ht="12.75" customHeight="1">
      <c r="A48" s="74"/>
      <c r="B48" s="110" t="s">
        <v>67</v>
      </c>
      <c r="C48" s="115"/>
      <c r="D48" s="103"/>
      <c r="E48" s="102"/>
      <c r="F48" s="104"/>
      <c r="G48" s="104"/>
    </row>
    <row r="49" spans="1:7" ht="12.75" customHeight="1">
      <c r="A49" s="74"/>
      <c r="B49" s="109" t="s">
        <v>68</v>
      </c>
      <c r="C49" s="114" t="s">
        <v>69</v>
      </c>
      <c r="D49" s="103">
        <v>500</v>
      </c>
      <c r="E49" s="102" t="s">
        <v>65</v>
      </c>
      <c r="F49" s="104">
        <v>1460</v>
      </c>
      <c r="G49" s="104">
        <f>(D49*F49)</f>
        <v>730000</v>
      </c>
    </row>
    <row r="50" spans="1:7" ht="12.75" customHeight="1">
      <c r="A50" s="74"/>
      <c r="B50" s="109" t="s">
        <v>70</v>
      </c>
      <c r="C50" s="114" t="s">
        <v>69</v>
      </c>
      <c r="D50" s="103">
        <v>500</v>
      </c>
      <c r="E50" s="102" t="s">
        <v>65</v>
      </c>
      <c r="F50" s="104">
        <v>1160</v>
      </c>
      <c r="G50" s="104">
        <f>(D50*F50)</f>
        <v>580000</v>
      </c>
    </row>
    <row r="51" spans="1:7" ht="12.75" customHeight="1">
      <c r="A51" s="74"/>
      <c r="B51" s="111" t="s">
        <v>71</v>
      </c>
      <c r="C51" s="114"/>
      <c r="D51" s="116"/>
      <c r="E51" s="116"/>
      <c r="F51" s="116"/>
      <c r="G51" s="116"/>
    </row>
    <row r="52" spans="1:7" ht="12.75" customHeight="1">
      <c r="A52" s="74"/>
      <c r="B52" s="112" t="s">
        <v>72</v>
      </c>
      <c r="C52" s="114"/>
      <c r="D52" s="103"/>
      <c r="E52" s="102"/>
      <c r="F52" s="104"/>
      <c r="G52" s="104"/>
    </row>
    <row r="53" spans="1:7" ht="13.5" customHeight="1">
      <c r="A53" s="74"/>
      <c r="B53" s="109" t="s">
        <v>73</v>
      </c>
      <c r="C53" s="114" t="s">
        <v>74</v>
      </c>
      <c r="D53" s="120">
        <v>4</v>
      </c>
      <c r="E53" s="119" t="s">
        <v>65</v>
      </c>
      <c r="F53" s="121">
        <v>11346</v>
      </c>
      <c r="G53" s="122">
        <v>54008</v>
      </c>
    </row>
    <row r="54" spans="1:7" ht="13.5" customHeight="1">
      <c r="A54" s="74"/>
      <c r="B54" s="64" t="s">
        <v>75</v>
      </c>
      <c r="C54" s="65"/>
      <c r="D54" s="65"/>
      <c r="E54" s="65"/>
      <c r="F54" s="66"/>
      <c r="G54" s="67">
        <f>SUM(G46:G53)</f>
        <v>1784008</v>
      </c>
    </row>
    <row r="55" spans="1:7" ht="13.5" customHeight="1">
      <c r="A55" s="5"/>
      <c r="B55" s="123"/>
      <c r="C55" s="124"/>
      <c r="D55" s="117"/>
      <c r="E55" s="117"/>
      <c r="F55" s="118"/>
      <c r="G55" s="125"/>
    </row>
    <row r="56" spans="1:7" ht="24" customHeight="1">
      <c r="A56" s="5"/>
      <c r="B56" s="55" t="s">
        <v>76</v>
      </c>
      <c r="C56" s="56" t="s">
        <v>60</v>
      </c>
      <c r="D56" s="56" t="s">
        <v>61</v>
      </c>
      <c r="E56" s="55" t="s">
        <v>29</v>
      </c>
      <c r="F56" s="56" t="s">
        <v>30</v>
      </c>
      <c r="G56" s="55" t="s">
        <v>31</v>
      </c>
    </row>
    <row r="57" spans="1:7" ht="12.75" customHeight="1">
      <c r="A57" s="26"/>
      <c r="B57" s="13" t="s">
        <v>77</v>
      </c>
      <c r="C57" s="61" t="s">
        <v>78</v>
      </c>
      <c r="D57" s="62">
        <v>1</v>
      </c>
      <c r="E57" s="34" t="s">
        <v>79</v>
      </c>
      <c r="F57" s="63">
        <v>100000</v>
      </c>
      <c r="G57" s="62">
        <f>(D57*F57)</f>
        <v>100000</v>
      </c>
    </row>
    <row r="58" spans="1:7" ht="13.5" customHeight="1">
      <c r="A58" s="5"/>
      <c r="B58" s="64" t="s">
        <v>80</v>
      </c>
      <c r="C58" s="65"/>
      <c r="D58" s="65"/>
      <c r="E58" s="65"/>
      <c r="F58" s="66"/>
      <c r="G58" s="67">
        <f>SUM(G57)</f>
        <v>100000</v>
      </c>
    </row>
    <row r="59" spans="1:7" ht="12" customHeight="1">
      <c r="A59" s="2"/>
      <c r="B59" s="77"/>
      <c r="C59" s="77"/>
      <c r="D59" s="77"/>
      <c r="E59" s="77"/>
      <c r="F59" s="78"/>
      <c r="G59" s="78"/>
    </row>
    <row r="60" spans="1:7" ht="12" customHeight="1">
      <c r="A60" s="74"/>
      <c r="B60" s="79" t="s">
        <v>81</v>
      </c>
      <c r="C60" s="80"/>
      <c r="D60" s="80"/>
      <c r="E60" s="80"/>
      <c r="F60" s="80"/>
      <c r="G60" s="81">
        <f>G24+G29+G41+G54+G58</f>
        <v>2504008</v>
      </c>
    </row>
    <row r="61" spans="1:7" ht="12" customHeight="1">
      <c r="A61" s="74"/>
      <c r="B61" s="82" t="s">
        <v>82</v>
      </c>
      <c r="C61" s="69"/>
      <c r="D61" s="69"/>
      <c r="E61" s="69"/>
      <c r="F61" s="69"/>
      <c r="G61" s="83">
        <f>G60*0.05</f>
        <v>125200.40000000001</v>
      </c>
    </row>
    <row r="62" spans="1:7" ht="12" customHeight="1">
      <c r="A62" s="74"/>
      <c r="B62" s="84" t="s">
        <v>83</v>
      </c>
      <c r="C62" s="68"/>
      <c r="D62" s="68"/>
      <c r="E62" s="68"/>
      <c r="F62" s="68"/>
      <c r="G62" s="85">
        <f>G61+G60</f>
        <v>2629208.4</v>
      </c>
    </row>
    <row r="63" spans="1:7" ht="12" customHeight="1">
      <c r="A63" s="74"/>
      <c r="B63" s="82" t="s">
        <v>84</v>
      </c>
      <c r="C63" s="69"/>
      <c r="D63" s="69"/>
      <c r="E63" s="69"/>
      <c r="F63" s="69"/>
      <c r="G63" s="83">
        <f>G12</f>
        <v>4200000</v>
      </c>
    </row>
    <row r="64" spans="1:7" ht="12" customHeight="1">
      <c r="A64" s="74"/>
      <c r="B64" s="86" t="s">
        <v>85</v>
      </c>
      <c r="C64" s="87"/>
      <c r="D64" s="87"/>
      <c r="E64" s="87"/>
      <c r="F64" s="87"/>
      <c r="G64" s="88">
        <f>G63-G62</f>
        <v>1570791.6</v>
      </c>
    </row>
    <row r="65" spans="1:8" ht="12" customHeight="1">
      <c r="A65" s="74"/>
      <c r="B65" s="75" t="s">
        <v>86</v>
      </c>
      <c r="C65" s="76"/>
      <c r="D65" s="76"/>
      <c r="E65" s="76"/>
      <c r="F65" s="76"/>
      <c r="G65" s="71"/>
    </row>
    <row r="66" spans="1:8" ht="12.75" customHeight="1" thickBot="1">
      <c r="A66" s="74"/>
      <c r="B66" s="89"/>
      <c r="C66" s="76"/>
      <c r="D66" s="76"/>
      <c r="E66" s="76"/>
      <c r="F66" s="76"/>
      <c r="G66" s="71"/>
    </row>
    <row r="67" spans="1:8" ht="12" customHeight="1">
      <c r="A67" s="74"/>
      <c r="B67" s="91" t="s">
        <v>87</v>
      </c>
      <c r="C67" s="92"/>
      <c r="D67" s="92"/>
      <c r="E67" s="92"/>
      <c r="F67" s="93"/>
      <c r="G67" s="71"/>
    </row>
    <row r="68" spans="1:8" ht="12" customHeight="1">
      <c r="A68" s="74"/>
      <c r="B68" s="94" t="s">
        <v>88</v>
      </c>
      <c r="C68" s="73"/>
      <c r="D68" s="73"/>
      <c r="E68" s="73"/>
      <c r="F68" s="95"/>
      <c r="G68" s="71"/>
    </row>
    <row r="69" spans="1:8" ht="12" customHeight="1">
      <c r="A69" s="74"/>
      <c r="B69" s="94" t="s">
        <v>89</v>
      </c>
      <c r="C69" s="73"/>
      <c r="D69" s="73"/>
      <c r="E69" s="73"/>
      <c r="F69" s="95"/>
      <c r="G69" s="71"/>
    </row>
    <row r="70" spans="1:8" ht="12" customHeight="1">
      <c r="A70" s="74"/>
      <c r="B70" s="94" t="s">
        <v>90</v>
      </c>
      <c r="C70" s="73"/>
      <c r="D70" s="73"/>
      <c r="E70" s="73"/>
      <c r="F70" s="95"/>
      <c r="G70" s="71"/>
    </row>
    <row r="71" spans="1:8" ht="12" customHeight="1">
      <c r="A71" s="74"/>
      <c r="B71" s="94" t="s">
        <v>91</v>
      </c>
      <c r="C71" s="73"/>
      <c r="D71" s="73"/>
      <c r="E71" s="73"/>
      <c r="F71" s="95"/>
      <c r="G71" s="71"/>
    </row>
    <row r="72" spans="1:8" ht="12" customHeight="1">
      <c r="A72" s="74"/>
      <c r="B72" s="94" t="s">
        <v>92</v>
      </c>
      <c r="C72" s="73"/>
      <c r="D72" s="73"/>
      <c r="E72" s="73"/>
      <c r="F72" s="95"/>
      <c r="G72" s="71"/>
    </row>
    <row r="73" spans="1:8" ht="12.75" customHeight="1" thickBot="1">
      <c r="A73" s="74"/>
      <c r="B73" s="96" t="s">
        <v>93</v>
      </c>
      <c r="C73" s="97"/>
      <c r="D73" s="97"/>
      <c r="E73" s="97"/>
      <c r="F73" s="98"/>
      <c r="G73" s="71"/>
    </row>
    <row r="74" spans="1:8" ht="12.75" customHeight="1">
      <c r="A74" s="74"/>
      <c r="B74" s="90"/>
      <c r="C74" s="73"/>
      <c r="D74" s="73"/>
      <c r="E74" s="73"/>
      <c r="F74" s="73"/>
      <c r="G74" s="71"/>
    </row>
    <row r="75" spans="1:8" ht="15" customHeight="1" thickBot="1">
      <c r="A75" s="74"/>
      <c r="B75" s="158" t="s">
        <v>94</v>
      </c>
      <c r="C75" s="159"/>
      <c r="D75" s="128"/>
      <c r="E75" s="129"/>
      <c r="F75" s="129"/>
      <c r="G75" s="71"/>
      <c r="H75" s="130"/>
    </row>
    <row r="76" spans="1:8" ht="12" customHeight="1">
      <c r="A76" s="74"/>
      <c r="B76" s="131" t="s">
        <v>76</v>
      </c>
      <c r="C76" s="132" t="s">
        <v>95</v>
      </c>
      <c r="D76" s="133" t="s">
        <v>96</v>
      </c>
      <c r="E76" s="129"/>
      <c r="F76" s="129"/>
      <c r="G76" s="71"/>
      <c r="H76" s="130"/>
    </row>
    <row r="77" spans="1:8" ht="12" customHeight="1">
      <c r="A77" s="74"/>
      <c r="B77" s="134" t="s">
        <v>97</v>
      </c>
      <c r="C77" s="135">
        <v>150000</v>
      </c>
      <c r="D77" s="136">
        <f>(C77/C83)</f>
        <v>0.11418766514391071</v>
      </c>
      <c r="E77" s="129"/>
      <c r="F77" s="129"/>
      <c r="G77" s="71"/>
      <c r="H77" s="130"/>
    </row>
    <row r="78" spans="1:8" ht="12" customHeight="1">
      <c r="A78" s="74"/>
      <c r="B78" s="134" t="s">
        <v>98</v>
      </c>
      <c r="C78" s="137">
        <v>0</v>
      </c>
      <c r="D78" s="136">
        <v>0</v>
      </c>
      <c r="E78" s="129"/>
      <c r="F78" s="129"/>
      <c r="G78" s="71"/>
      <c r="H78" s="130"/>
    </row>
    <row r="79" spans="1:8" ht="12" customHeight="1">
      <c r="A79" s="74"/>
      <c r="B79" s="134" t="s">
        <v>99</v>
      </c>
      <c r="C79" s="135">
        <v>356100</v>
      </c>
      <c r="D79" s="136">
        <f>(C79/C83)</f>
        <v>0.27108151705164402</v>
      </c>
      <c r="E79" s="129"/>
      <c r="F79" s="129"/>
      <c r="G79" s="71"/>
      <c r="H79" s="130"/>
    </row>
    <row r="80" spans="1:8" ht="12" customHeight="1">
      <c r="A80" s="74"/>
      <c r="B80" s="134" t="s">
        <v>59</v>
      </c>
      <c r="C80" s="135">
        <v>632473</v>
      </c>
      <c r="D80" s="136">
        <f>(C80/C83)</f>
        <v>0.48147076757709761</v>
      </c>
      <c r="E80" s="129"/>
      <c r="F80" s="129"/>
      <c r="G80" s="71"/>
      <c r="H80" s="130"/>
    </row>
    <row r="81" spans="1:8" ht="12" customHeight="1">
      <c r="A81" s="74"/>
      <c r="B81" s="134" t="s">
        <v>100</v>
      </c>
      <c r="C81" s="138">
        <v>112500</v>
      </c>
      <c r="D81" s="136">
        <f>(C81/C83)</f>
        <v>8.5640748857933033E-2</v>
      </c>
      <c r="E81" s="139"/>
      <c r="F81" s="139"/>
      <c r="G81" s="71"/>
      <c r="H81" s="130"/>
    </row>
    <row r="82" spans="1:8" ht="12" customHeight="1">
      <c r="A82" s="74"/>
      <c r="B82" s="134" t="s">
        <v>101</v>
      </c>
      <c r="C82" s="138">
        <v>62554</v>
      </c>
      <c r="D82" s="136">
        <f>(C82/C83)</f>
        <v>4.7619301369414606E-2</v>
      </c>
      <c r="E82" s="139"/>
      <c r="F82" s="139"/>
      <c r="G82" s="71"/>
      <c r="H82" s="130"/>
    </row>
    <row r="83" spans="1:8" ht="12.75" customHeight="1" thickBot="1">
      <c r="A83" s="74"/>
      <c r="B83" s="140" t="s">
        <v>102</v>
      </c>
      <c r="C83" s="141">
        <f>SUM(C77:C82)</f>
        <v>1313627</v>
      </c>
      <c r="D83" s="142">
        <f>SUM(D77:D82)</f>
        <v>1</v>
      </c>
      <c r="E83" s="139"/>
      <c r="F83" s="139"/>
      <c r="G83" s="71"/>
      <c r="H83" s="130"/>
    </row>
    <row r="84" spans="1:8" ht="12" customHeight="1">
      <c r="A84" s="74"/>
      <c r="B84" s="143"/>
      <c r="C84" s="144"/>
      <c r="D84" s="144"/>
      <c r="E84" s="144"/>
      <c r="F84" s="144"/>
      <c r="G84" s="71"/>
      <c r="H84" s="130"/>
    </row>
    <row r="85" spans="1:8" ht="12.75" customHeight="1">
      <c r="A85" s="74"/>
      <c r="B85" s="145"/>
      <c r="C85" s="144"/>
      <c r="D85" s="144"/>
      <c r="E85" s="144"/>
      <c r="F85" s="144"/>
      <c r="G85" s="71"/>
      <c r="H85" s="130"/>
    </row>
    <row r="86" spans="1:8" ht="12" customHeight="1" thickBot="1">
      <c r="A86" s="70"/>
      <c r="B86" s="146"/>
      <c r="C86" s="147" t="s">
        <v>103</v>
      </c>
      <c r="D86" s="148"/>
      <c r="E86" s="149"/>
      <c r="F86" s="150"/>
      <c r="G86" s="71"/>
      <c r="H86" s="130"/>
    </row>
    <row r="87" spans="1:8" ht="12" customHeight="1">
      <c r="A87" s="74"/>
      <c r="B87" s="151" t="s">
        <v>104</v>
      </c>
      <c r="C87" s="152">
        <v>13000</v>
      </c>
      <c r="D87" s="152">
        <v>14000</v>
      </c>
      <c r="E87" s="153">
        <v>15000</v>
      </c>
      <c r="F87" s="154"/>
      <c r="G87" s="72"/>
      <c r="H87" s="130"/>
    </row>
    <row r="88" spans="1:8" ht="12.75" customHeight="1" thickBot="1">
      <c r="A88" s="74"/>
      <c r="B88" s="140" t="s">
        <v>105</v>
      </c>
      <c r="C88" s="141">
        <f>(G62/C87)</f>
        <v>202.24679999999998</v>
      </c>
      <c r="D88" s="141">
        <f>(G62/D87)</f>
        <v>187.8006</v>
      </c>
      <c r="E88" s="155">
        <f>(G62/E87)</f>
        <v>175.28055999999998</v>
      </c>
      <c r="F88" s="154"/>
      <c r="G88" s="72"/>
      <c r="H88" s="130"/>
    </row>
    <row r="89" spans="1:8" ht="15.6" customHeight="1">
      <c r="A89" s="74"/>
      <c r="B89" s="156" t="s">
        <v>106</v>
      </c>
      <c r="C89" s="157"/>
      <c r="D89" s="157"/>
      <c r="E89" s="157"/>
      <c r="F89" s="157"/>
      <c r="G89" s="157"/>
      <c r="H89" s="130"/>
    </row>
    <row r="90" spans="1:8" ht="11.25" customHeight="1">
      <c r="B90" s="130"/>
      <c r="C90" s="130"/>
      <c r="D90" s="130"/>
      <c r="E90" s="130"/>
      <c r="F90" s="130"/>
      <c r="G90" s="130"/>
      <c r="H90" s="130"/>
    </row>
    <row r="91" spans="1:8" ht="11.25" customHeight="1">
      <c r="B91" s="130"/>
      <c r="C91" s="130"/>
      <c r="D91" s="130"/>
      <c r="E91" s="130"/>
      <c r="F91" s="130"/>
      <c r="G91" s="130"/>
      <c r="H91" s="130"/>
    </row>
    <row r="92" spans="1:8" ht="11.25" customHeight="1">
      <c r="B92" s="130"/>
      <c r="C92" s="130"/>
      <c r="D92" s="130"/>
      <c r="E92" s="130"/>
      <c r="F92" s="130"/>
      <c r="G92" s="130"/>
      <c r="H92" s="130"/>
    </row>
    <row r="93" spans="1:8" ht="11.25" customHeight="1">
      <c r="B93" s="130"/>
      <c r="C93" s="130"/>
      <c r="D93" s="130"/>
      <c r="E93" s="130"/>
      <c r="F93" s="130"/>
      <c r="G93" s="130"/>
      <c r="H93" s="130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2022-06-23T14:44:24Z</dcterms:modified>
  <cp:category/>
  <cp:contentStatus/>
</cp:coreProperties>
</file>