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5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Chillán\"/>
    </mc:Choice>
  </mc:AlternateContent>
  <xr:revisionPtr revIDLastSave="3" documentId="11_81C97A59C6F55D49E00703DFD2E846A3609D7963" xr6:coauthVersionLast="47" xr6:coauthVersionMax="47" xr10:uidLastSave="{34E037B9-15B7-4757-9A70-68B27534C7B3}"/>
  <bookViews>
    <workbookView xWindow="0" yWindow="0" windowWidth="20490" windowHeight="7755" xr2:uid="{00000000-000D-0000-FFFF-FFFF00000000}"/>
  </bookViews>
  <sheets>
    <sheet name="MERMELADAS" sheetId="1" r:id="rId1"/>
  </sheets>
  <definedNames>
    <definedName name="_xlnm.Print_Area" localSheetId="0">MERMELADAS!$A$1:$F$83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3" i="1" l="1"/>
  <c r="F49" i="1"/>
  <c r="F50" i="1"/>
  <c r="F51" i="1"/>
  <c r="F52" i="1"/>
  <c r="B75" i="1"/>
  <c r="F20" i="1"/>
  <c r="F21" i="1"/>
  <c r="F22" i="1"/>
  <c r="F40" i="1"/>
  <c r="F41" i="1"/>
  <c r="F42" i="1"/>
  <c r="F44" i="1"/>
  <c r="F38" i="1"/>
  <c r="F32" i="1"/>
  <c r="F37" i="1"/>
  <c r="B73" i="1"/>
  <c r="F27" i="1"/>
  <c r="B72" i="1"/>
  <c r="F11" i="1"/>
  <c r="F57" i="1"/>
  <c r="F45" i="1"/>
  <c r="B74" i="1"/>
  <c r="B71" i="1"/>
  <c r="F54" i="1"/>
  <c r="F55" i="1"/>
  <c r="B76" i="1"/>
  <c r="B77" i="1"/>
  <c r="F56" i="1"/>
  <c r="C74" i="1"/>
  <c r="C71" i="1"/>
  <c r="C73" i="1"/>
  <c r="C75" i="1"/>
  <c r="C76" i="1"/>
  <c r="C81" i="1"/>
  <c r="D81" i="1"/>
  <c r="F58" i="1"/>
  <c r="B81" i="1"/>
  <c r="C77" i="1"/>
</calcChain>
</file>

<file path=xl/sharedStrings.xml><?xml version="1.0" encoding="utf-8"?>
<sst xmlns="http://schemas.openxmlformats.org/spreadsheetml/2006/main" count="133" uniqueCount="95">
  <si>
    <t>RUBRO O CULTIVO</t>
  </si>
  <si>
    <t>Producción mermeladas (agroprocesados)</t>
  </si>
  <si>
    <t>RENDIMIENTO (UNIDAD/ANUAL)</t>
  </si>
  <si>
    <t>VARIEDAD</t>
  </si>
  <si>
    <t>Variedades Mora - Frambuesa</t>
  </si>
  <si>
    <t>FECHA ESTIMADA  PRECIO VENTA</t>
  </si>
  <si>
    <t>Anual</t>
  </si>
  <si>
    <t>NIVEL TECNOLÓGICO</t>
  </si>
  <si>
    <t>Medio</t>
  </si>
  <si>
    <t>PRECIO ESPERADO ($/UNIDAD)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</si>
  <si>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</si>
  <si>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</si>
  <si>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</si>
  <si>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</si>
  <si>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</si>
  <si>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</si>
  <si>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</t>
  </si>
  <si>
    <t>COMUNA/LOCALIDAD</t>
  </si>
  <si>
    <t>Todas las comunas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</si>
  <si>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</si>
  <si>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</si>
  <si>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</si>
  <si>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</si>
  <si>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</si>
  <si>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</si>
  <si>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</si>
  <si>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</si>
  <si>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</si>
  <si>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</si>
  <si>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</si>
  <si>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</si>
  <si>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Elaboración de mermeladas</t>
  </si>
  <si>
    <t>jh</t>
  </si>
  <si>
    <t>Dic- Abr</t>
  </si>
  <si>
    <t>Mantención equipos (anual)</t>
  </si>
  <si>
    <t>Oct - Nov</t>
  </si>
  <si>
    <t>Subtotal Jornadas Hombre</t>
  </si>
  <si>
    <t>JORNADAS ANIMAL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</si>
  <si>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</si>
  <si>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</si>
  <si>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</si>
  <si>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</si>
  <si>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</si>
  <si>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</si>
  <si>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</si>
  <si>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</si>
  <si>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FRUTA</t>
  </si>
  <si>
    <t>Fruta fresca (**)</t>
  </si>
  <si>
    <t>kg</t>
  </si>
  <si>
    <t>Dic - Abr</t>
  </si>
  <si>
    <t>Azúcar</t>
  </si>
  <si>
    <t>INSUMOS VARIOS</t>
  </si>
  <si>
    <t>Cofia descartable</t>
  </si>
  <si>
    <t>Caja 100 unidades</t>
  </si>
  <si>
    <t>Mascarilla descartable</t>
  </si>
  <si>
    <t>Caja 50 unidades</t>
  </si>
  <si>
    <t>Frasco vidrio con tapa</t>
  </si>
  <si>
    <t>Unidad 1000 cc</t>
  </si>
  <si>
    <t>Unidad 500 cc</t>
  </si>
  <si>
    <t>Etiqueta</t>
  </si>
  <si>
    <t>Subtotal Insumos</t>
  </si>
  <si>
    <t>OTROS</t>
  </si>
  <si>
    <t>Item</t>
  </si>
  <si>
    <t>Flete</t>
  </si>
  <si>
    <t>Servicios básicos (luz, agua y gas)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</si>
  <si>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</si>
  <si>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</si>
  <si>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</si>
  <si>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</si>
  <si>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</si>
  <si>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</si>
  <si>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</si>
  <si>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</si>
  <si>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</si>
  <si>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</si>
  <si>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</si>
  <si>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</si>
  <si>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</si>
  <si>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</si>
  <si>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</si>
  <si>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</si>
  <si>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$/UNIDAD</t>
  </si>
  <si>
    <t>%</t>
  </si>
  <si>
    <t>Mano de obra</t>
  </si>
  <si>
    <t>IVA</t>
  </si>
  <si>
    <t>Jornada Animal</t>
  </si>
  <si>
    <t>Maquinaria</t>
  </si>
  <si>
    <t>Otros</t>
  </si>
  <si>
    <t>Imprevistos</t>
  </si>
  <si>
    <t>COSTO TOTAL/UNIDAD/AÑO</t>
  </si>
  <si>
    <t>ESCENARIOS COSTO UNITARIO  ($/KG)</t>
  </si>
  <si>
    <t>Rendimiento (UNIDAD/AÑO)</t>
  </si>
  <si>
    <t>Costo unitario (UNIDAD) (*)</t>
  </si>
  <si>
    <t>(*): Este valor representa el valor mìnimo de venta del producto</t>
  </si>
  <si>
    <t>(**) Precio promedio fruta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</si>
</sst>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</numFmts>
  <fonts count="1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145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49" fontId="2" fillId="3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3" fontId="1" fillId="2" borderId="5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vertical="center" wrapText="1"/>
    </xf>
    <xf numFmtId="166" fontId="1" fillId="10" borderId="5" xfId="0" applyNumberFormat="1" applyFont="1" applyFill="1" applyBorder="1" applyAlignment="1">
      <alignment vertical="center" wrapText="1"/>
    </xf>
    <xf numFmtId="166" fontId="1" fillId="2" borderId="5" xfId="0" applyNumberFormat="1" applyFont="1" applyFill="1" applyBorder="1" applyAlignment="1">
      <alignment horizontal="right" vertical="center" wrapText="1"/>
    </xf>
    <xf numFmtId="49" fontId="1" fillId="10" borderId="5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1" fillId="2" borderId="44" xfId="0" applyNumberFormat="1" applyFont="1" applyFill="1" applyBorder="1" applyAlignment="1">
      <alignment vertical="center" wrapText="1"/>
    </xf>
    <xf numFmtId="49" fontId="1" fillId="2" borderId="44" xfId="0" applyNumberFormat="1" applyFont="1" applyFill="1" applyBorder="1" applyAlignment="1">
      <alignment horizontal="center" vertical="center" wrapText="1"/>
    </xf>
    <xf numFmtId="0" fontId="1" fillId="2" borderId="44" xfId="0" applyNumberFormat="1" applyFont="1" applyFill="1" applyBorder="1" applyAlignment="1">
      <alignment horizontal="center" vertical="center" wrapText="1"/>
    </xf>
    <xf numFmtId="166" fontId="1" fillId="2" borderId="44" xfId="0" applyNumberFormat="1" applyFont="1" applyFill="1" applyBorder="1" applyAlignment="1">
      <alignment horizontal="right" vertical="center" wrapText="1"/>
    </xf>
    <xf numFmtId="49" fontId="1" fillId="2" borderId="45" xfId="0" applyNumberFormat="1" applyFont="1" applyFill="1" applyBorder="1" applyAlignment="1">
      <alignment vertical="center" wrapText="1"/>
    </xf>
    <xf numFmtId="49" fontId="1" fillId="2" borderId="45" xfId="0" applyNumberFormat="1" applyFont="1" applyFill="1" applyBorder="1" applyAlignment="1">
      <alignment horizontal="center" vertical="center" wrapText="1"/>
    </xf>
    <xf numFmtId="0" fontId="1" fillId="2" borderId="45" xfId="0" applyNumberFormat="1" applyFont="1" applyFill="1" applyBorder="1" applyAlignment="1">
      <alignment horizontal="center" vertical="center" wrapText="1"/>
    </xf>
    <xf numFmtId="166" fontId="1" fillId="2" borderId="45" xfId="0" applyNumberFormat="1" applyFont="1" applyFill="1" applyBorder="1" applyAlignment="1">
      <alignment horizontal="right" vertical="center" wrapText="1"/>
    </xf>
    <xf numFmtId="166" fontId="3" fillId="3" borderId="45" xfId="0" applyNumberFormat="1" applyFont="1" applyFill="1" applyBorder="1" applyAlignment="1">
      <alignment vertical="center" wrapText="1"/>
    </xf>
    <xf numFmtId="3" fontId="1" fillId="2" borderId="10" xfId="0" applyNumberFormat="1" applyFont="1" applyFill="1" applyBorder="1" applyAlignment="1">
      <alignment vertical="center" wrapText="1"/>
    </xf>
    <xf numFmtId="3" fontId="1" fillId="2" borderId="76" xfId="0" applyNumberFormat="1" applyFont="1" applyFill="1" applyBorder="1" applyAlignment="1">
      <alignment vertical="center" wrapText="1"/>
    </xf>
    <xf numFmtId="49" fontId="2" fillId="3" borderId="46" xfId="0" applyNumberFormat="1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left" vertical="center" wrapText="1"/>
    </xf>
    <xf numFmtId="166" fontId="1" fillId="2" borderId="45" xfId="0" applyNumberFormat="1" applyFont="1" applyFill="1" applyBorder="1" applyAlignment="1">
      <alignment vertical="center" wrapText="1"/>
    </xf>
    <xf numFmtId="166" fontId="3" fillId="3" borderId="71" xfId="0" applyNumberFormat="1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3" fontId="1" fillId="2" borderId="14" xfId="0" applyNumberFormat="1" applyFont="1" applyFill="1" applyBorder="1" applyAlignment="1">
      <alignment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166" fontId="3" fillId="3" borderId="12" xfId="0" applyNumberFormat="1" applyFont="1" applyFill="1" applyBorder="1" applyAlignment="1">
      <alignment vertical="center" wrapText="1"/>
    </xf>
    <xf numFmtId="0" fontId="1" fillId="0" borderId="17" xfId="0" applyNumberFormat="1" applyFont="1" applyBorder="1" applyAlignment="1">
      <alignment vertical="center" wrapText="1"/>
    </xf>
    <xf numFmtId="49" fontId="1" fillId="2" borderId="45" xfId="0" applyNumberFormat="1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49" fontId="6" fillId="10" borderId="45" xfId="0" applyNumberFormat="1" applyFont="1" applyFill="1" applyBorder="1" applyAlignment="1">
      <alignment horizontal="left" vertical="center" wrapText="1"/>
    </xf>
    <xf numFmtId="49" fontId="6" fillId="10" borderId="45" xfId="0" applyNumberFormat="1" applyFont="1" applyFill="1" applyBorder="1" applyAlignment="1">
      <alignment horizontal="center" vertical="center" wrapText="1"/>
    </xf>
    <xf numFmtId="0" fontId="6" fillId="10" borderId="45" xfId="0" applyNumberFormat="1" applyFont="1" applyFill="1" applyBorder="1" applyAlignment="1">
      <alignment horizontal="center" vertical="center" wrapText="1"/>
    </xf>
    <xf numFmtId="166" fontId="6" fillId="10" borderId="45" xfId="0" applyNumberFormat="1" applyFont="1" applyFill="1" applyBorder="1" applyAlignment="1">
      <alignment horizontal="center" vertical="center" wrapText="1"/>
    </xf>
    <xf numFmtId="166" fontId="6" fillId="10" borderId="45" xfId="0" applyNumberFormat="1" applyFont="1" applyFill="1" applyBorder="1" applyAlignment="1">
      <alignment horizontal="right" vertical="center" wrapText="1"/>
    </xf>
    <xf numFmtId="49" fontId="7" fillId="5" borderId="72" xfId="0" applyNumberFormat="1" applyFont="1" applyFill="1" applyBorder="1" applyAlignment="1">
      <alignment vertical="center" wrapText="1"/>
    </xf>
    <xf numFmtId="0" fontId="1" fillId="2" borderId="72" xfId="0" applyFont="1" applyFill="1" applyBorder="1" applyAlignment="1">
      <alignment horizontal="center" vertical="center" wrapText="1"/>
    </xf>
    <xf numFmtId="3" fontId="1" fillId="2" borderId="72" xfId="0" applyNumberFormat="1" applyFont="1" applyFill="1" applyBorder="1" applyAlignment="1">
      <alignment vertical="center" wrapText="1"/>
    </xf>
    <xf numFmtId="166" fontId="3" fillId="3" borderId="15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3" fontId="1" fillId="2" borderId="19" xfId="0" applyNumberFormat="1" applyFont="1" applyFill="1" applyBorder="1" applyAlignment="1">
      <alignment vertical="center" wrapText="1"/>
    </xf>
    <xf numFmtId="166" fontId="2" fillId="5" borderId="20" xfId="0" applyNumberFormat="1" applyFont="1" applyFill="1" applyBorder="1" applyAlignment="1">
      <alignment vertical="center" wrapText="1"/>
    </xf>
    <xf numFmtId="166" fontId="2" fillId="3" borderId="21" xfId="0" applyNumberFormat="1" applyFont="1" applyFill="1" applyBorder="1" applyAlignment="1">
      <alignment vertical="center" wrapText="1"/>
    </xf>
    <xf numFmtId="166" fontId="2" fillId="5" borderId="21" xfId="0" applyNumberFormat="1" applyFont="1" applyFill="1" applyBorder="1" applyAlignment="1">
      <alignment vertical="center" wrapText="1"/>
    </xf>
    <xf numFmtId="166" fontId="2" fillId="6" borderId="22" xfId="0" applyNumberFormat="1" applyFont="1" applyFill="1" applyBorder="1" applyAlignment="1">
      <alignment vertical="center" wrapText="1"/>
    </xf>
    <xf numFmtId="49" fontId="1" fillId="2" borderId="17" xfId="0" applyNumberFormat="1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165" fontId="2" fillId="2" borderId="17" xfId="0" applyNumberFormat="1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1" fillId="7" borderId="17" xfId="0" applyFont="1" applyFill="1" applyBorder="1" applyAlignment="1">
      <alignment vertical="center" wrapText="1"/>
    </xf>
    <xf numFmtId="49" fontId="5" fillId="8" borderId="23" xfId="0" applyNumberFormat="1" applyFont="1" applyFill="1" applyBorder="1" applyAlignment="1">
      <alignment vertical="center" wrapText="1"/>
    </xf>
    <xf numFmtId="49" fontId="5" fillId="8" borderId="18" xfId="0" applyNumberFormat="1" applyFont="1" applyFill="1" applyBorder="1" applyAlignment="1">
      <alignment vertical="center" wrapText="1"/>
    </xf>
    <xf numFmtId="49" fontId="1" fillId="8" borderId="24" xfId="0" applyNumberFormat="1" applyFont="1" applyFill="1" applyBorder="1" applyAlignment="1">
      <alignment vertical="center" wrapText="1"/>
    </xf>
    <xf numFmtId="49" fontId="5" fillId="2" borderId="25" xfId="0" applyNumberFormat="1" applyFont="1" applyFill="1" applyBorder="1" applyAlignment="1">
      <alignment vertical="center" wrapText="1"/>
    </xf>
    <xf numFmtId="9" fontId="1" fillId="2" borderId="26" xfId="0" applyNumberFormat="1" applyFont="1" applyFill="1" applyBorder="1" applyAlignment="1">
      <alignment vertical="center" wrapText="1"/>
    </xf>
    <xf numFmtId="0" fontId="2" fillId="7" borderId="17" xfId="0" applyFont="1" applyFill="1" applyBorder="1" applyAlignment="1">
      <alignment vertical="center" wrapText="1"/>
    </xf>
    <xf numFmtId="49" fontId="5" fillId="8" borderId="27" xfId="0" applyNumberFormat="1" applyFont="1" applyFill="1" applyBorder="1" applyAlignment="1">
      <alignment vertical="center" wrapText="1"/>
    </xf>
    <xf numFmtId="9" fontId="5" fillId="8" borderId="29" xfId="0" applyNumberFormat="1" applyFont="1" applyFill="1" applyBorder="1" applyAlignment="1">
      <alignment vertical="center" wrapText="1"/>
    </xf>
    <xf numFmtId="0" fontId="2" fillId="7" borderId="16" xfId="0" applyFont="1" applyFill="1" applyBorder="1" applyAlignment="1">
      <alignment vertical="center" wrapText="1"/>
    </xf>
    <xf numFmtId="49" fontId="5" fillId="8" borderId="41" xfId="0" applyNumberFormat="1" applyFont="1" applyFill="1" applyBorder="1" applyAlignment="1">
      <alignment vertical="center" wrapText="1"/>
    </xf>
    <xf numFmtId="0" fontId="5" fillId="7" borderId="17" xfId="0" applyFont="1" applyFill="1" applyBorder="1" applyAlignment="1">
      <alignment vertical="center" wrapText="1"/>
    </xf>
    <xf numFmtId="165" fontId="5" fillId="2" borderId="17" xfId="0" applyNumberFormat="1" applyFont="1" applyFill="1" applyBorder="1" applyAlignment="1">
      <alignment vertical="center" wrapText="1"/>
    </xf>
    <xf numFmtId="17" fontId="1" fillId="2" borderId="5" xfId="0" applyNumberFormat="1" applyFont="1" applyFill="1" applyBorder="1" applyAlignment="1">
      <alignment horizontal="right" vertical="center" wrapText="1"/>
    </xf>
    <xf numFmtId="0" fontId="1" fillId="10" borderId="0" xfId="0" applyNumberFormat="1" applyFont="1" applyFill="1" applyAlignment="1">
      <alignment vertical="center" wrapText="1"/>
    </xf>
    <xf numFmtId="0" fontId="1" fillId="10" borderId="17" xfId="0" applyNumberFormat="1" applyFont="1" applyFill="1" applyBorder="1" applyAlignment="1">
      <alignment vertical="center" wrapText="1"/>
    </xf>
    <xf numFmtId="0" fontId="1" fillId="10" borderId="0" xfId="0" applyFont="1" applyFill="1" applyAlignment="1">
      <alignment vertical="center" wrapText="1"/>
    </xf>
    <xf numFmtId="164" fontId="5" fillId="2" borderId="5" xfId="1" applyFont="1" applyFill="1" applyBorder="1" applyAlignment="1">
      <alignment vertical="center" wrapText="1"/>
    </xf>
    <xf numFmtId="164" fontId="5" fillId="8" borderId="28" xfId="1" applyFont="1" applyFill="1" applyBorder="1" applyAlignment="1">
      <alignment vertical="center" wrapText="1"/>
    </xf>
    <xf numFmtId="164" fontId="5" fillId="8" borderId="42" xfId="1" applyFont="1" applyFill="1" applyBorder="1" applyAlignment="1">
      <alignment vertical="center" wrapText="1"/>
    </xf>
    <xf numFmtId="164" fontId="5" fillId="8" borderId="43" xfId="1" applyFont="1" applyFill="1" applyBorder="1" applyAlignment="1">
      <alignment vertical="center" wrapText="1"/>
    </xf>
    <xf numFmtId="49" fontId="1" fillId="2" borderId="36" xfId="0" applyNumberFormat="1" applyFont="1" applyFill="1" applyBorder="1" applyAlignment="1">
      <alignment horizontal="left" vertical="center" wrapText="1"/>
    </xf>
    <xf numFmtId="49" fontId="1" fillId="2" borderId="17" xfId="0" applyNumberFormat="1" applyFont="1" applyFill="1" applyBorder="1" applyAlignment="1">
      <alignment horizontal="left" vertical="center" wrapText="1"/>
    </xf>
    <xf numFmtId="49" fontId="1" fillId="2" borderId="37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49" fontId="5" fillId="10" borderId="73" xfId="0" applyNumberFormat="1" applyFont="1" applyFill="1" applyBorder="1" applyAlignment="1">
      <alignment horizontal="left" vertical="center" wrapText="1"/>
    </xf>
    <xf numFmtId="49" fontId="5" fillId="10" borderId="74" xfId="0" applyNumberFormat="1" applyFont="1" applyFill="1" applyBorder="1" applyAlignment="1">
      <alignment horizontal="left" vertical="center" wrapText="1"/>
    </xf>
    <xf numFmtId="49" fontId="5" fillId="10" borderId="75" xfId="0" applyNumberFormat="1" applyFont="1" applyFill="1" applyBorder="1" applyAlignment="1">
      <alignment horizontal="left" vertical="center" wrapText="1"/>
    </xf>
    <xf numFmtId="49" fontId="2" fillId="5" borderId="51" xfId="0" applyNumberFormat="1" applyFont="1" applyFill="1" applyBorder="1" applyAlignment="1">
      <alignment horizontal="left" vertical="center" wrapText="1"/>
    </xf>
    <xf numFmtId="49" fontId="2" fillId="5" borderId="52" xfId="0" applyNumberFormat="1" applyFont="1" applyFill="1" applyBorder="1" applyAlignment="1">
      <alignment horizontal="left" vertical="center" wrapText="1"/>
    </xf>
    <xf numFmtId="49" fontId="2" fillId="5" borderId="53" xfId="0" applyNumberFormat="1" applyFont="1" applyFill="1" applyBorder="1" applyAlignment="1">
      <alignment horizontal="left" vertical="center" wrapText="1"/>
    </xf>
    <xf numFmtId="49" fontId="3" fillId="3" borderId="70" xfId="0" applyNumberFormat="1" applyFont="1" applyFill="1" applyBorder="1" applyAlignment="1">
      <alignment horizontal="left" vertical="center" wrapText="1"/>
    </xf>
    <xf numFmtId="49" fontId="3" fillId="3" borderId="52" xfId="0" applyNumberFormat="1" applyFont="1" applyFill="1" applyBorder="1" applyAlignment="1">
      <alignment horizontal="left" vertical="center" wrapText="1"/>
    </xf>
    <xf numFmtId="49" fontId="3" fillId="3" borderId="59" xfId="0" applyNumberFormat="1" applyFont="1" applyFill="1" applyBorder="1" applyAlignment="1">
      <alignment horizontal="left" vertical="center" wrapText="1"/>
    </xf>
    <xf numFmtId="49" fontId="3" fillId="3" borderId="60" xfId="0" applyNumberFormat="1" applyFont="1" applyFill="1" applyBorder="1" applyAlignment="1">
      <alignment horizontal="left" vertical="center" wrapText="1"/>
    </xf>
    <xf numFmtId="49" fontId="3" fillId="3" borderId="62" xfId="0" applyNumberFormat="1" applyFont="1" applyFill="1" applyBorder="1" applyAlignment="1">
      <alignment horizontal="left" vertical="center" wrapText="1"/>
    </xf>
    <xf numFmtId="49" fontId="3" fillId="3" borderId="56" xfId="0" applyNumberFormat="1" applyFont="1" applyFill="1" applyBorder="1" applyAlignment="1">
      <alignment horizontal="left" vertical="center" wrapText="1"/>
    </xf>
    <xf numFmtId="49" fontId="3" fillId="3" borderId="57" xfId="0" applyNumberFormat="1" applyFont="1" applyFill="1" applyBorder="1" applyAlignment="1">
      <alignment horizontal="left" vertical="center" wrapText="1"/>
    </xf>
    <xf numFmtId="49" fontId="3" fillId="3" borderId="58" xfId="0" applyNumberFormat="1" applyFont="1" applyFill="1" applyBorder="1" applyAlignment="1">
      <alignment horizontal="left" vertical="center" wrapText="1"/>
    </xf>
    <xf numFmtId="49" fontId="2" fillId="5" borderId="59" xfId="0" applyNumberFormat="1" applyFont="1" applyFill="1" applyBorder="1" applyAlignment="1">
      <alignment horizontal="left" vertical="center" wrapText="1"/>
    </xf>
    <xf numFmtId="49" fontId="2" fillId="5" borderId="60" xfId="0" applyNumberFormat="1" applyFont="1" applyFill="1" applyBorder="1" applyAlignment="1">
      <alignment horizontal="left" vertical="center" wrapText="1"/>
    </xf>
    <xf numFmtId="49" fontId="2" fillId="5" borderId="61" xfId="0" applyNumberFormat="1" applyFont="1" applyFill="1" applyBorder="1" applyAlignment="1">
      <alignment horizontal="left" vertical="center" wrapText="1"/>
    </xf>
    <xf numFmtId="49" fontId="2" fillId="3" borderId="5" xfId="0" applyNumberFormat="1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49" fontId="1" fillId="2" borderId="47" xfId="0" applyNumberFormat="1" applyFont="1" applyFill="1" applyBorder="1" applyAlignment="1">
      <alignment horizontal="left" vertical="center" wrapText="1"/>
    </xf>
    <xf numFmtId="49" fontId="1" fillId="2" borderId="48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49" fontId="2" fillId="5" borderId="66" xfId="0" applyNumberFormat="1" applyFont="1" applyFill="1" applyBorder="1" applyAlignment="1">
      <alignment horizontal="left" vertical="center" wrapText="1"/>
    </xf>
    <xf numFmtId="49" fontId="2" fillId="5" borderId="54" xfId="0" applyNumberFormat="1" applyFont="1" applyFill="1" applyBorder="1" applyAlignment="1">
      <alignment horizontal="left" vertical="center" wrapText="1"/>
    </xf>
    <xf numFmtId="49" fontId="2" fillId="5" borderId="55" xfId="0" applyNumberFormat="1" applyFont="1" applyFill="1" applyBorder="1" applyAlignment="1">
      <alignment horizontal="left" vertical="center" wrapText="1"/>
    </xf>
    <xf numFmtId="49" fontId="2" fillId="5" borderId="67" xfId="0" applyNumberFormat="1" applyFont="1" applyFill="1" applyBorder="1" applyAlignment="1">
      <alignment horizontal="left" vertical="center" wrapText="1"/>
    </xf>
    <xf numFmtId="49" fontId="2" fillId="5" borderId="68" xfId="0" applyNumberFormat="1" applyFont="1" applyFill="1" applyBorder="1" applyAlignment="1">
      <alignment horizontal="left" vertical="center" wrapText="1"/>
    </xf>
    <xf numFmtId="49" fontId="2" fillId="5" borderId="69" xfId="0" applyNumberFormat="1" applyFont="1" applyFill="1" applyBorder="1" applyAlignment="1">
      <alignment horizontal="left" vertical="center" wrapText="1"/>
    </xf>
    <xf numFmtId="49" fontId="2" fillId="3" borderId="66" xfId="0" applyNumberFormat="1" applyFont="1" applyFill="1" applyBorder="1" applyAlignment="1">
      <alignment horizontal="left" vertical="center" wrapText="1"/>
    </xf>
    <xf numFmtId="49" fontId="2" fillId="3" borderId="54" xfId="0" applyNumberFormat="1" applyFont="1" applyFill="1" applyBorder="1" applyAlignment="1">
      <alignment horizontal="left" vertical="center" wrapText="1"/>
    </xf>
    <xf numFmtId="49" fontId="2" fillId="3" borderId="55" xfId="0" applyNumberFormat="1" applyFont="1" applyFill="1" applyBorder="1" applyAlignment="1">
      <alignment horizontal="left" vertical="center" wrapText="1"/>
    </xf>
    <xf numFmtId="49" fontId="2" fillId="5" borderId="63" xfId="0" applyNumberFormat="1" applyFont="1" applyFill="1" applyBorder="1" applyAlignment="1">
      <alignment horizontal="left" vertical="center" wrapText="1"/>
    </xf>
    <xf numFmtId="49" fontId="2" fillId="5" borderId="64" xfId="0" applyNumberFormat="1" applyFont="1" applyFill="1" applyBorder="1" applyAlignment="1">
      <alignment horizontal="left" vertical="center" wrapText="1"/>
    </xf>
    <xf numFmtId="49" fontId="2" fillId="5" borderId="65" xfId="0" applyNumberFormat="1" applyFont="1" applyFill="1" applyBorder="1" applyAlignment="1">
      <alignment horizontal="left" vertical="center" wrapText="1"/>
    </xf>
    <xf numFmtId="49" fontId="1" fillId="2" borderId="38" xfId="0" applyNumberFormat="1" applyFont="1" applyFill="1" applyBorder="1" applyAlignment="1">
      <alignment horizontal="left" vertical="center" wrapText="1"/>
    </xf>
    <xf numFmtId="49" fontId="1" fillId="2" borderId="39" xfId="0" applyNumberFormat="1" applyFont="1" applyFill="1" applyBorder="1" applyAlignment="1">
      <alignment horizontal="left" vertical="center" wrapText="1"/>
    </xf>
    <xf numFmtId="49" fontId="1" fillId="2" borderId="40" xfId="0" applyNumberFormat="1" applyFont="1" applyFill="1" applyBorder="1" applyAlignment="1">
      <alignment horizontal="left" vertical="center" wrapText="1"/>
    </xf>
    <xf numFmtId="49" fontId="5" fillId="2" borderId="33" xfId="0" applyNumberFormat="1" applyFont="1" applyFill="1" applyBorder="1" applyAlignment="1">
      <alignment horizontal="left" vertical="center" wrapText="1"/>
    </xf>
    <xf numFmtId="49" fontId="5" fillId="2" borderId="34" xfId="0" applyNumberFormat="1" applyFont="1" applyFill="1" applyBorder="1" applyAlignment="1">
      <alignment horizontal="left" vertical="center" wrapText="1"/>
    </xf>
    <xf numFmtId="49" fontId="5" fillId="2" borderId="35" xfId="0" applyNumberFormat="1" applyFont="1" applyFill="1" applyBorder="1" applyAlignment="1">
      <alignment horizontal="left" vertical="center" wrapText="1"/>
    </xf>
    <xf numFmtId="49" fontId="1" fillId="2" borderId="34" xfId="0" applyNumberFormat="1" applyFont="1" applyFill="1" applyBorder="1" applyAlignment="1">
      <alignment horizontal="left" vertical="center" wrapText="1"/>
    </xf>
    <xf numFmtId="49" fontId="7" fillId="9" borderId="49" xfId="0" applyNumberFormat="1" applyFont="1" applyFill="1" applyBorder="1" applyAlignment="1">
      <alignment horizontal="center" vertical="center" wrapText="1"/>
    </xf>
    <xf numFmtId="49" fontId="7" fillId="9" borderId="39" xfId="0" applyNumberFormat="1" applyFont="1" applyFill="1" applyBorder="1" applyAlignment="1">
      <alignment horizontal="center" vertical="center" wrapText="1"/>
    </xf>
    <xf numFmtId="49" fontId="7" fillId="9" borderId="50" xfId="0" applyNumberFormat="1" applyFont="1" applyFill="1" applyBorder="1" applyAlignment="1">
      <alignment horizontal="center" vertical="center" wrapText="1"/>
    </xf>
    <xf numFmtId="49" fontId="7" fillId="9" borderId="30" xfId="0" applyNumberFormat="1" applyFont="1" applyFill="1" applyBorder="1" applyAlignment="1">
      <alignment horizontal="center" vertical="center" wrapText="1"/>
    </xf>
    <xf numFmtId="49" fontId="7" fillId="9" borderId="31" xfId="0" applyNumberFormat="1" applyFont="1" applyFill="1" applyBorder="1" applyAlignment="1">
      <alignment horizontal="center" vertical="center" wrapText="1"/>
    </xf>
    <xf numFmtId="49" fontId="7" fillId="9" borderId="32" xfId="0" applyNumberFormat="1" applyFont="1" applyFill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9525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007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83"/>
  <sheetViews>
    <sheetView showGridLines="0" tabSelected="1" topLeftCell="A58" zoomScaleNormal="100" zoomScaleSheetLayoutView="100" workbookViewId="0">
      <selection activeCell="E44" sqref="E44"/>
    </sheetView>
  </sheetViews>
  <sheetFormatPr defaultColWidth="10.85546875" defaultRowHeight="11.25" customHeight="1"/>
  <cols>
    <col min="1" max="1" width="19.5703125" style="2" customWidth="1"/>
    <col min="2" max="2" width="17.5703125" style="2" customWidth="1"/>
    <col min="3" max="3" width="9.42578125" style="2" customWidth="1"/>
    <col min="4" max="4" width="16.5703125" style="2" customWidth="1"/>
    <col min="5" max="5" width="11" style="2" customWidth="1"/>
    <col min="6" max="6" width="15.7109375" style="2" customWidth="1"/>
    <col min="7" max="254" width="10.85546875" style="2" customWidth="1"/>
    <col min="255" max="16384" width="10.85546875" style="3"/>
  </cols>
  <sheetData>
    <row r="1" spans="1:6" ht="15" customHeight="1">
      <c r="A1" s="1"/>
      <c r="B1" s="1"/>
      <c r="C1" s="1"/>
      <c r="D1" s="1"/>
      <c r="E1" s="1"/>
      <c r="F1" s="1"/>
    </row>
    <row r="2" spans="1:6" ht="15" customHeight="1">
      <c r="A2" s="1"/>
      <c r="B2" s="1"/>
      <c r="C2" s="1"/>
      <c r="D2" s="1"/>
      <c r="E2" s="1"/>
      <c r="F2" s="1"/>
    </row>
    <row r="3" spans="1:6" ht="15" customHeight="1">
      <c r="A3" s="1"/>
      <c r="B3" s="1"/>
      <c r="C3" s="1"/>
      <c r="D3" s="1"/>
      <c r="E3" s="1"/>
      <c r="F3" s="1"/>
    </row>
    <row r="4" spans="1:6" ht="15" customHeight="1">
      <c r="A4" s="1"/>
      <c r="B4" s="1"/>
      <c r="C4" s="1"/>
      <c r="D4" s="1"/>
      <c r="E4" s="1"/>
      <c r="F4" s="1"/>
    </row>
    <row r="5" spans="1:6" ht="15" customHeight="1">
      <c r="A5" s="1"/>
      <c r="B5" s="1"/>
      <c r="C5" s="1"/>
      <c r="D5" s="1"/>
      <c r="E5" s="1"/>
      <c r="F5" s="1"/>
    </row>
    <row r="6" spans="1:6" ht="15" customHeight="1">
      <c r="A6" s="1"/>
      <c r="B6" s="1"/>
      <c r="C6" s="1"/>
      <c r="D6" s="1"/>
      <c r="E6" s="1"/>
      <c r="F6" s="1"/>
    </row>
    <row r="7" spans="1:6" ht="15" customHeight="1">
      <c r="A7" s="4"/>
      <c r="B7" s="5"/>
      <c r="C7" s="1"/>
      <c r="D7" s="5"/>
      <c r="E7" s="5"/>
      <c r="F7" s="5"/>
    </row>
    <row r="8" spans="1:6" ht="25.5">
      <c r="A8" s="6" t="s">
        <v>0</v>
      </c>
      <c r="B8" s="7" t="s">
        <v>1</v>
      </c>
      <c r="C8" s="8"/>
      <c r="D8" s="115" t="s">
        <v>2</v>
      </c>
      <c r="E8" s="116"/>
      <c r="F8" s="9">
        <v>700</v>
      </c>
    </row>
    <row r="9" spans="1:6" ht="25.5">
      <c r="A9" s="10" t="s">
        <v>3</v>
      </c>
      <c r="B9" s="7" t="s">
        <v>4</v>
      </c>
      <c r="C9" s="8"/>
      <c r="D9" s="94" t="s">
        <v>5</v>
      </c>
      <c r="E9" s="95"/>
      <c r="F9" s="7" t="s">
        <v>6</v>
      </c>
    </row>
    <row r="10" spans="1:6" ht="12.75">
      <c r="A10" s="10" t="s">
        <v>7</v>
      </c>
      <c r="B10" s="7" t="s">
        <v>8</v>
      </c>
      <c r="C10" s="8"/>
      <c r="D10" s="94" t="s">
        <v>9</v>
      </c>
      <c r="E10" s="95"/>
      <c r="F10" s="11">
        <v>5000</v>
      </c>
    </row>
    <row r="11" spans="1:6" ht="11.25" customHeight="1">
      <c r="A11" s="10" t="s">
        <v>10</v>
      </c>
      <c r="B11" s="7" t="s">
        <v>11</v>
      </c>
      <c r="C11" s="8"/>
      <c r="D11" s="117" t="s">
        <v>12</v>
      </c>
      <c r="E11" s="118"/>
      <c r="F11" s="12">
        <f>(F8*F10)</f>
        <v>3500000</v>
      </c>
    </row>
    <row r="12" spans="1:6" ht="12.75">
      <c r="A12" s="10" t="s">
        <v>13</v>
      </c>
      <c r="B12" s="7" t="s">
        <v>14</v>
      </c>
      <c r="C12" s="8"/>
      <c r="D12" s="94" t="s">
        <v>15</v>
      </c>
      <c r="E12" s="95"/>
      <c r="F12" s="7" t="s">
        <v>16</v>
      </c>
    </row>
    <row r="13" spans="1:6" ht="12.75">
      <c r="A13" s="10" t="s">
        <v>17</v>
      </c>
      <c r="B13" s="13" t="s">
        <v>18</v>
      </c>
      <c r="C13" s="8"/>
      <c r="D13" s="94" t="s">
        <v>19</v>
      </c>
      <c r="E13" s="95"/>
      <c r="F13" s="7" t="s">
        <v>6</v>
      </c>
    </row>
    <row r="14" spans="1:6" ht="12.75">
      <c r="A14" s="10" t="s">
        <v>20</v>
      </c>
      <c r="B14" s="83">
        <v>44562</v>
      </c>
      <c r="C14" s="8"/>
      <c r="D14" s="94" t="s">
        <v>21</v>
      </c>
      <c r="E14" s="95"/>
      <c r="F14" s="7" t="s">
        <v>22</v>
      </c>
    </row>
    <row r="15" spans="1:6" ht="12" customHeight="1">
      <c r="A15" s="14"/>
      <c r="B15" s="15"/>
      <c r="C15" s="5"/>
      <c r="D15" s="16"/>
      <c r="E15" s="16"/>
      <c r="F15" s="17"/>
    </row>
    <row r="16" spans="1:6" ht="12" customHeight="1">
      <c r="A16" s="96" t="s">
        <v>23</v>
      </c>
      <c r="B16" s="97"/>
      <c r="C16" s="97"/>
      <c r="D16" s="97"/>
      <c r="E16" s="97"/>
      <c r="F16" s="97"/>
    </row>
    <row r="17" spans="1:6" ht="12" customHeight="1">
      <c r="A17" s="18"/>
      <c r="B17" s="19"/>
      <c r="C17" s="19"/>
      <c r="D17" s="19"/>
      <c r="E17" s="20"/>
      <c r="F17" s="20"/>
    </row>
    <row r="18" spans="1:6" ht="12" customHeight="1">
      <c r="A18" s="101" t="s">
        <v>24</v>
      </c>
      <c r="B18" s="102"/>
      <c r="C18" s="102"/>
      <c r="D18" s="102"/>
      <c r="E18" s="102"/>
      <c r="F18" s="103"/>
    </row>
    <row r="19" spans="1:6" ht="24" customHeight="1">
      <c r="A19" s="21" t="s">
        <v>25</v>
      </c>
      <c r="B19" s="21" t="s">
        <v>26</v>
      </c>
      <c r="C19" s="21" t="s">
        <v>27</v>
      </c>
      <c r="D19" s="21" t="s">
        <v>28</v>
      </c>
      <c r="E19" s="21" t="s">
        <v>29</v>
      </c>
      <c r="F19" s="21" t="s">
        <v>30</v>
      </c>
    </row>
    <row r="20" spans="1:6" ht="12.75">
      <c r="A20" s="22" t="s">
        <v>31</v>
      </c>
      <c r="B20" s="23" t="s">
        <v>32</v>
      </c>
      <c r="C20" s="24">
        <v>5</v>
      </c>
      <c r="D20" s="22" t="s">
        <v>33</v>
      </c>
      <c r="E20" s="25">
        <v>20000</v>
      </c>
      <c r="F20" s="25">
        <f>(C20*E20)</f>
        <v>100000</v>
      </c>
    </row>
    <row r="21" spans="1:6" ht="12.75">
      <c r="A21" s="26" t="s">
        <v>34</v>
      </c>
      <c r="B21" s="27" t="s">
        <v>32</v>
      </c>
      <c r="C21" s="28">
        <v>1</v>
      </c>
      <c r="D21" s="26" t="s">
        <v>35</v>
      </c>
      <c r="E21" s="29">
        <v>25000</v>
      </c>
      <c r="F21" s="25">
        <f>(C21*E21)</f>
        <v>25000</v>
      </c>
    </row>
    <row r="22" spans="1:6" ht="12.75" customHeight="1">
      <c r="A22" s="104" t="s">
        <v>36</v>
      </c>
      <c r="B22" s="105"/>
      <c r="C22" s="105"/>
      <c r="D22" s="105"/>
      <c r="E22" s="105"/>
      <c r="F22" s="30">
        <f>SUM(F20:F21)</f>
        <v>125000</v>
      </c>
    </row>
    <row r="23" spans="1:6" ht="12" customHeight="1">
      <c r="A23" s="18"/>
      <c r="B23" s="20"/>
      <c r="C23" s="20"/>
      <c r="D23" s="20"/>
      <c r="E23" s="31"/>
      <c r="F23" s="32"/>
    </row>
    <row r="24" spans="1:6" ht="12" customHeight="1">
      <c r="A24" s="112" t="s">
        <v>37</v>
      </c>
      <c r="B24" s="113"/>
      <c r="C24" s="113"/>
      <c r="D24" s="113"/>
      <c r="E24" s="113"/>
      <c r="F24" s="114"/>
    </row>
    <row r="25" spans="1:6" ht="24" customHeight="1">
      <c r="A25" s="33" t="s">
        <v>25</v>
      </c>
      <c r="B25" s="33" t="s">
        <v>26</v>
      </c>
      <c r="C25" s="33" t="s">
        <v>27</v>
      </c>
      <c r="D25" s="33" t="s">
        <v>28</v>
      </c>
      <c r="E25" s="33" t="s">
        <v>29</v>
      </c>
      <c r="F25" s="33" t="s">
        <v>30</v>
      </c>
    </row>
    <row r="26" spans="1:6" ht="12" customHeight="1">
      <c r="A26" s="34" t="s">
        <v>38</v>
      </c>
      <c r="B26" s="35"/>
      <c r="C26" s="35"/>
      <c r="D26" s="36"/>
      <c r="E26" s="37"/>
      <c r="F26" s="37"/>
    </row>
    <row r="27" spans="1:6" ht="12" customHeight="1">
      <c r="A27" s="106" t="s">
        <v>39</v>
      </c>
      <c r="B27" s="107"/>
      <c r="C27" s="107"/>
      <c r="D27" s="107"/>
      <c r="E27" s="108"/>
      <c r="F27" s="38">
        <f>SUM(F26:F26)</f>
        <v>0</v>
      </c>
    </row>
    <row r="28" spans="1:6" ht="12" customHeight="1">
      <c r="A28" s="39"/>
      <c r="B28" s="40"/>
      <c r="C28" s="40"/>
      <c r="D28" s="40"/>
      <c r="E28" s="41"/>
      <c r="F28" s="41"/>
    </row>
    <row r="29" spans="1:6" ht="12" customHeight="1">
      <c r="A29" s="112" t="s">
        <v>40</v>
      </c>
      <c r="B29" s="113"/>
      <c r="C29" s="113"/>
      <c r="D29" s="113"/>
      <c r="E29" s="113"/>
      <c r="F29" s="114"/>
    </row>
    <row r="30" spans="1:6" ht="24" customHeight="1">
      <c r="A30" s="42" t="s">
        <v>25</v>
      </c>
      <c r="B30" s="42" t="s">
        <v>26</v>
      </c>
      <c r="C30" s="42" t="s">
        <v>27</v>
      </c>
      <c r="D30" s="42" t="s">
        <v>28</v>
      </c>
      <c r="E30" s="42" t="s">
        <v>29</v>
      </c>
      <c r="F30" s="42" t="s">
        <v>30</v>
      </c>
    </row>
    <row r="31" spans="1:6" ht="12.75" customHeight="1">
      <c r="A31" s="43" t="s">
        <v>38</v>
      </c>
      <c r="B31" s="44"/>
      <c r="C31" s="45"/>
      <c r="D31" s="46"/>
      <c r="E31" s="12"/>
      <c r="F31" s="12"/>
    </row>
    <row r="32" spans="1:6" ht="12.75">
      <c r="A32" s="109" t="s">
        <v>41</v>
      </c>
      <c r="B32" s="110"/>
      <c r="C32" s="110"/>
      <c r="D32" s="110"/>
      <c r="E32" s="111"/>
      <c r="F32" s="47">
        <f>SUM(F31:F31)</f>
        <v>0</v>
      </c>
    </row>
    <row r="33" spans="1:254" ht="12" customHeight="1">
      <c r="A33" s="39"/>
      <c r="B33" s="40"/>
      <c r="C33" s="40"/>
      <c r="D33" s="40"/>
      <c r="E33" s="41"/>
      <c r="F33" s="41"/>
    </row>
    <row r="34" spans="1:254" ht="12" customHeight="1">
      <c r="A34" s="112" t="s">
        <v>42</v>
      </c>
      <c r="B34" s="113"/>
      <c r="C34" s="113"/>
      <c r="D34" s="113"/>
      <c r="E34" s="113"/>
      <c r="F34" s="114"/>
    </row>
    <row r="35" spans="1:254" ht="24" customHeight="1">
      <c r="A35" s="42" t="s">
        <v>43</v>
      </c>
      <c r="B35" s="42" t="s">
        <v>44</v>
      </c>
      <c r="C35" s="42" t="s">
        <v>45</v>
      </c>
      <c r="D35" s="42" t="s">
        <v>28</v>
      </c>
      <c r="E35" s="42" t="s">
        <v>29</v>
      </c>
      <c r="F35" s="42" t="s">
        <v>30</v>
      </c>
      <c r="J35" s="48"/>
    </row>
    <row r="36" spans="1:254" s="86" customFormat="1" ht="12.75" customHeight="1">
      <c r="A36" s="98" t="s">
        <v>46</v>
      </c>
      <c r="B36" s="99"/>
      <c r="C36" s="99"/>
      <c r="D36" s="99"/>
      <c r="E36" s="99"/>
      <c r="F36" s="100"/>
      <c r="G36" s="84"/>
      <c r="H36" s="84"/>
      <c r="I36" s="84"/>
      <c r="J36" s="85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4"/>
      <c r="CG36" s="84"/>
      <c r="CH36" s="84"/>
      <c r="CI36" s="84"/>
      <c r="CJ36" s="84"/>
      <c r="CK36" s="84"/>
      <c r="CL36" s="84"/>
      <c r="CM36" s="84"/>
      <c r="CN36" s="84"/>
      <c r="CO36" s="84"/>
      <c r="CP36" s="84"/>
      <c r="CQ36" s="84"/>
      <c r="CR36" s="84"/>
      <c r="CS36" s="84"/>
      <c r="CT36" s="84"/>
      <c r="CU36" s="84"/>
      <c r="CV36" s="84"/>
      <c r="CW36" s="84"/>
      <c r="CX36" s="84"/>
      <c r="CY36" s="84"/>
      <c r="CZ36" s="84"/>
      <c r="DA36" s="84"/>
      <c r="DB36" s="84"/>
      <c r="DC36" s="84"/>
      <c r="DD36" s="84"/>
      <c r="DE36" s="84"/>
      <c r="DF36" s="84"/>
      <c r="DG36" s="84"/>
      <c r="DH36" s="84"/>
      <c r="DI36" s="84"/>
      <c r="DJ36" s="84"/>
      <c r="DK36" s="84"/>
      <c r="DL36" s="84"/>
      <c r="DM36" s="84"/>
      <c r="DN36" s="84"/>
      <c r="DO36" s="84"/>
      <c r="DP36" s="84"/>
      <c r="DQ36" s="84"/>
      <c r="DR36" s="84"/>
      <c r="DS36" s="84"/>
      <c r="DT36" s="84"/>
      <c r="DU36" s="84"/>
      <c r="DV36" s="84"/>
      <c r="DW36" s="84"/>
      <c r="DX36" s="84"/>
      <c r="DY36" s="84"/>
      <c r="DZ36" s="84"/>
      <c r="EA36" s="84"/>
      <c r="EB36" s="84"/>
      <c r="EC36" s="84"/>
      <c r="ED36" s="84"/>
      <c r="EE36" s="84"/>
      <c r="EF36" s="84"/>
      <c r="EG36" s="84"/>
      <c r="EH36" s="84"/>
      <c r="EI36" s="84"/>
      <c r="EJ36" s="84"/>
      <c r="EK36" s="84"/>
      <c r="EL36" s="84"/>
      <c r="EM36" s="84"/>
      <c r="EN36" s="84"/>
      <c r="EO36" s="84"/>
      <c r="EP36" s="84"/>
      <c r="EQ36" s="84"/>
      <c r="ER36" s="84"/>
      <c r="ES36" s="84"/>
      <c r="ET36" s="84"/>
      <c r="EU36" s="84"/>
      <c r="EV36" s="84"/>
      <c r="EW36" s="84"/>
      <c r="EX36" s="84"/>
      <c r="EY36" s="84"/>
      <c r="EZ36" s="84"/>
      <c r="FA36" s="84"/>
      <c r="FB36" s="84"/>
      <c r="FC36" s="84"/>
      <c r="FD36" s="84"/>
      <c r="FE36" s="84"/>
      <c r="FF36" s="84"/>
      <c r="FG36" s="84"/>
      <c r="FH36" s="84"/>
      <c r="FI36" s="84"/>
      <c r="FJ36" s="84"/>
      <c r="FK36" s="84"/>
      <c r="FL36" s="84"/>
      <c r="FM36" s="84"/>
      <c r="FN36" s="84"/>
      <c r="FO36" s="84"/>
      <c r="FP36" s="84"/>
      <c r="FQ36" s="84"/>
      <c r="FR36" s="84"/>
      <c r="FS36" s="84"/>
      <c r="FT36" s="84"/>
      <c r="FU36" s="84"/>
      <c r="FV36" s="84"/>
      <c r="FW36" s="84"/>
      <c r="FX36" s="84"/>
      <c r="FY36" s="84"/>
      <c r="FZ36" s="84"/>
      <c r="GA36" s="84"/>
      <c r="GB36" s="84"/>
      <c r="GC36" s="84"/>
      <c r="GD36" s="84"/>
      <c r="GE36" s="84"/>
      <c r="GF36" s="84"/>
      <c r="GG36" s="84"/>
      <c r="GH36" s="84"/>
      <c r="GI36" s="84"/>
      <c r="GJ36" s="84"/>
      <c r="GK36" s="84"/>
      <c r="GL36" s="84"/>
      <c r="GM36" s="84"/>
      <c r="GN36" s="84"/>
      <c r="GO36" s="84"/>
      <c r="GP36" s="84"/>
      <c r="GQ36" s="84"/>
      <c r="GR36" s="84"/>
      <c r="GS36" s="84"/>
      <c r="GT36" s="84"/>
      <c r="GU36" s="84"/>
      <c r="GV36" s="84"/>
      <c r="GW36" s="84"/>
      <c r="GX36" s="84"/>
      <c r="GY36" s="84"/>
      <c r="GZ36" s="84"/>
      <c r="HA36" s="84"/>
      <c r="HB36" s="84"/>
      <c r="HC36" s="84"/>
      <c r="HD36" s="84"/>
      <c r="HE36" s="84"/>
      <c r="HF36" s="84"/>
      <c r="HG36" s="84"/>
      <c r="HH36" s="84"/>
      <c r="HI36" s="84"/>
      <c r="HJ36" s="84"/>
      <c r="HK36" s="84"/>
      <c r="HL36" s="84"/>
      <c r="HM36" s="84"/>
      <c r="HN36" s="84"/>
      <c r="HO36" s="84"/>
      <c r="HP36" s="84"/>
      <c r="HQ36" s="84"/>
      <c r="HR36" s="84"/>
      <c r="HS36" s="84"/>
      <c r="HT36" s="84"/>
      <c r="HU36" s="84"/>
      <c r="HV36" s="84"/>
      <c r="HW36" s="84"/>
      <c r="HX36" s="84"/>
      <c r="HY36" s="84"/>
      <c r="HZ36" s="84"/>
      <c r="IA36" s="84"/>
      <c r="IB36" s="84"/>
      <c r="IC36" s="84"/>
      <c r="ID36" s="84"/>
      <c r="IE36" s="84"/>
      <c r="IF36" s="84"/>
      <c r="IG36" s="84"/>
      <c r="IH36" s="84"/>
      <c r="II36" s="84"/>
      <c r="IJ36" s="84"/>
      <c r="IK36" s="84"/>
      <c r="IL36" s="84"/>
      <c r="IM36" s="84"/>
      <c r="IN36" s="84"/>
      <c r="IO36" s="84"/>
      <c r="IP36" s="84"/>
      <c r="IQ36" s="84"/>
      <c r="IR36" s="84"/>
      <c r="IS36" s="84"/>
      <c r="IT36" s="84"/>
    </row>
    <row r="37" spans="1:254" ht="12.75">
      <c r="A37" s="26" t="s">
        <v>47</v>
      </c>
      <c r="B37" s="27" t="s">
        <v>48</v>
      </c>
      <c r="C37" s="28">
        <v>500</v>
      </c>
      <c r="D37" s="49" t="s">
        <v>49</v>
      </c>
      <c r="E37" s="37">
        <v>2900</v>
      </c>
      <c r="F37" s="37">
        <f>(C37*E37)</f>
        <v>1450000</v>
      </c>
    </row>
    <row r="38" spans="1:254" ht="12.75">
      <c r="A38" s="26" t="s">
        <v>50</v>
      </c>
      <c r="B38" s="27" t="s">
        <v>48</v>
      </c>
      <c r="C38" s="28">
        <v>200</v>
      </c>
      <c r="D38" s="49" t="s">
        <v>49</v>
      </c>
      <c r="E38" s="37">
        <v>790</v>
      </c>
      <c r="F38" s="37">
        <f t="shared" ref="F38:F44" si="0">(C38*E38)</f>
        <v>158000</v>
      </c>
    </row>
    <row r="39" spans="1:254" s="86" customFormat="1" ht="12.75" customHeight="1">
      <c r="A39" s="98" t="s">
        <v>51</v>
      </c>
      <c r="B39" s="99"/>
      <c r="C39" s="99"/>
      <c r="D39" s="99"/>
      <c r="E39" s="99"/>
      <c r="F39" s="100"/>
      <c r="G39" s="84"/>
      <c r="H39" s="84"/>
      <c r="I39" s="84"/>
      <c r="J39" s="85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84"/>
      <c r="CF39" s="84"/>
      <c r="CG39" s="84"/>
      <c r="CH39" s="84"/>
      <c r="CI39" s="84"/>
      <c r="CJ39" s="84"/>
      <c r="CK39" s="84"/>
      <c r="CL39" s="84"/>
      <c r="CM39" s="84"/>
      <c r="CN39" s="84"/>
      <c r="CO39" s="84"/>
      <c r="CP39" s="84"/>
      <c r="CQ39" s="84"/>
      <c r="CR39" s="84"/>
      <c r="CS39" s="84"/>
      <c r="CT39" s="84"/>
      <c r="CU39" s="84"/>
      <c r="CV39" s="84"/>
      <c r="CW39" s="84"/>
      <c r="CX39" s="84"/>
      <c r="CY39" s="84"/>
      <c r="CZ39" s="84"/>
      <c r="DA39" s="84"/>
      <c r="DB39" s="84"/>
      <c r="DC39" s="84"/>
      <c r="DD39" s="84"/>
      <c r="DE39" s="84"/>
      <c r="DF39" s="84"/>
      <c r="DG39" s="84"/>
      <c r="DH39" s="84"/>
      <c r="DI39" s="84"/>
      <c r="DJ39" s="84"/>
      <c r="DK39" s="84"/>
      <c r="DL39" s="84"/>
      <c r="DM39" s="84"/>
      <c r="DN39" s="84"/>
      <c r="DO39" s="84"/>
      <c r="DP39" s="84"/>
      <c r="DQ39" s="84"/>
      <c r="DR39" s="84"/>
      <c r="DS39" s="84"/>
      <c r="DT39" s="84"/>
      <c r="DU39" s="84"/>
      <c r="DV39" s="84"/>
      <c r="DW39" s="84"/>
      <c r="DX39" s="84"/>
      <c r="DY39" s="84"/>
      <c r="DZ39" s="84"/>
      <c r="EA39" s="84"/>
      <c r="EB39" s="84"/>
      <c r="EC39" s="84"/>
      <c r="ED39" s="84"/>
      <c r="EE39" s="84"/>
      <c r="EF39" s="84"/>
      <c r="EG39" s="84"/>
      <c r="EH39" s="84"/>
      <c r="EI39" s="84"/>
      <c r="EJ39" s="84"/>
      <c r="EK39" s="84"/>
      <c r="EL39" s="84"/>
      <c r="EM39" s="84"/>
      <c r="EN39" s="84"/>
      <c r="EO39" s="84"/>
      <c r="EP39" s="84"/>
      <c r="EQ39" s="84"/>
      <c r="ER39" s="84"/>
      <c r="ES39" s="84"/>
      <c r="ET39" s="84"/>
      <c r="EU39" s="84"/>
      <c r="EV39" s="84"/>
      <c r="EW39" s="84"/>
      <c r="EX39" s="84"/>
      <c r="EY39" s="84"/>
      <c r="EZ39" s="84"/>
      <c r="FA39" s="84"/>
      <c r="FB39" s="84"/>
      <c r="FC39" s="84"/>
      <c r="FD39" s="84"/>
      <c r="FE39" s="84"/>
      <c r="FF39" s="84"/>
      <c r="FG39" s="84"/>
      <c r="FH39" s="84"/>
      <c r="FI39" s="84"/>
      <c r="FJ39" s="84"/>
      <c r="FK39" s="84"/>
      <c r="FL39" s="84"/>
      <c r="FM39" s="84"/>
      <c r="FN39" s="84"/>
      <c r="FO39" s="84"/>
      <c r="FP39" s="84"/>
      <c r="FQ39" s="84"/>
      <c r="FR39" s="84"/>
      <c r="FS39" s="84"/>
      <c r="FT39" s="84"/>
      <c r="FU39" s="84"/>
      <c r="FV39" s="84"/>
      <c r="FW39" s="84"/>
      <c r="FX39" s="84"/>
      <c r="FY39" s="84"/>
      <c r="FZ39" s="84"/>
      <c r="GA39" s="84"/>
      <c r="GB39" s="84"/>
      <c r="GC39" s="84"/>
      <c r="GD39" s="84"/>
      <c r="GE39" s="84"/>
      <c r="GF39" s="84"/>
      <c r="GG39" s="84"/>
      <c r="GH39" s="84"/>
      <c r="GI39" s="84"/>
      <c r="GJ39" s="84"/>
      <c r="GK39" s="84"/>
      <c r="GL39" s="84"/>
      <c r="GM39" s="84"/>
      <c r="GN39" s="84"/>
      <c r="GO39" s="84"/>
      <c r="GP39" s="84"/>
      <c r="GQ39" s="84"/>
      <c r="GR39" s="84"/>
      <c r="GS39" s="84"/>
      <c r="GT39" s="84"/>
      <c r="GU39" s="84"/>
      <c r="GV39" s="84"/>
      <c r="GW39" s="84"/>
      <c r="GX39" s="84"/>
      <c r="GY39" s="84"/>
      <c r="GZ39" s="84"/>
      <c r="HA39" s="84"/>
      <c r="HB39" s="84"/>
      <c r="HC39" s="84"/>
      <c r="HD39" s="84"/>
      <c r="HE39" s="84"/>
      <c r="HF39" s="84"/>
      <c r="HG39" s="84"/>
      <c r="HH39" s="84"/>
      <c r="HI39" s="84"/>
      <c r="HJ39" s="84"/>
      <c r="HK39" s="84"/>
      <c r="HL39" s="84"/>
      <c r="HM39" s="84"/>
      <c r="HN39" s="84"/>
      <c r="HO39" s="84"/>
      <c r="HP39" s="84"/>
      <c r="HQ39" s="84"/>
      <c r="HR39" s="84"/>
      <c r="HS39" s="84"/>
      <c r="HT39" s="84"/>
      <c r="HU39" s="84"/>
      <c r="HV39" s="84"/>
      <c r="HW39" s="84"/>
      <c r="HX39" s="84"/>
      <c r="HY39" s="84"/>
      <c r="HZ39" s="84"/>
      <c r="IA39" s="84"/>
      <c r="IB39" s="84"/>
      <c r="IC39" s="84"/>
      <c r="ID39" s="84"/>
      <c r="IE39" s="84"/>
      <c r="IF39" s="84"/>
      <c r="IG39" s="84"/>
      <c r="IH39" s="84"/>
      <c r="II39" s="84"/>
      <c r="IJ39" s="84"/>
      <c r="IK39" s="84"/>
      <c r="IL39" s="84"/>
      <c r="IM39" s="84"/>
      <c r="IN39" s="84"/>
      <c r="IO39" s="84"/>
      <c r="IP39" s="84"/>
      <c r="IQ39" s="84"/>
      <c r="IR39" s="84"/>
      <c r="IS39" s="84"/>
      <c r="IT39" s="84"/>
    </row>
    <row r="40" spans="1:254" ht="12.75">
      <c r="A40" s="26" t="s">
        <v>52</v>
      </c>
      <c r="B40" s="27" t="s">
        <v>53</v>
      </c>
      <c r="C40" s="28">
        <v>2</v>
      </c>
      <c r="D40" s="49" t="s">
        <v>49</v>
      </c>
      <c r="E40" s="37">
        <v>5950</v>
      </c>
      <c r="F40" s="37">
        <f t="shared" si="0"/>
        <v>11900</v>
      </c>
    </row>
    <row r="41" spans="1:254" ht="12.75">
      <c r="A41" s="26" t="s">
        <v>54</v>
      </c>
      <c r="B41" s="27" t="s">
        <v>55</v>
      </c>
      <c r="C41" s="28">
        <v>4</v>
      </c>
      <c r="D41" s="49" t="s">
        <v>49</v>
      </c>
      <c r="E41" s="37">
        <v>2500</v>
      </c>
      <c r="F41" s="37">
        <f t="shared" si="0"/>
        <v>10000</v>
      </c>
    </row>
    <row r="42" spans="1:254" ht="12.75">
      <c r="A42" s="26" t="s">
        <v>56</v>
      </c>
      <c r="B42" s="27" t="s">
        <v>57</v>
      </c>
      <c r="C42" s="28">
        <v>300</v>
      </c>
      <c r="D42" s="49" t="s">
        <v>6</v>
      </c>
      <c r="E42" s="37">
        <v>800</v>
      </c>
      <c r="F42" s="37">
        <f t="shared" si="0"/>
        <v>240000</v>
      </c>
    </row>
    <row r="43" spans="1:254" ht="12.75">
      <c r="A43" s="26" t="s">
        <v>56</v>
      </c>
      <c r="B43" s="27" t="s">
        <v>58</v>
      </c>
      <c r="C43" s="28">
        <v>400</v>
      </c>
      <c r="D43" s="49" t="s">
        <v>6</v>
      </c>
      <c r="E43" s="37">
        <v>590</v>
      </c>
      <c r="F43" s="37">
        <f t="shared" ref="F43" si="1">(C43*E43)</f>
        <v>236000</v>
      </c>
    </row>
    <row r="44" spans="1:254" ht="12.75">
      <c r="A44" s="26" t="s">
        <v>59</v>
      </c>
      <c r="B44" s="27" t="s">
        <v>26</v>
      </c>
      <c r="C44" s="28">
        <v>700</v>
      </c>
      <c r="D44" s="49" t="s">
        <v>6</v>
      </c>
      <c r="E44" s="37">
        <v>105</v>
      </c>
      <c r="F44" s="37">
        <f t="shared" si="0"/>
        <v>73500</v>
      </c>
    </row>
    <row r="45" spans="1:254" ht="13.5" customHeight="1">
      <c r="A45" s="106" t="s">
        <v>60</v>
      </c>
      <c r="B45" s="107"/>
      <c r="C45" s="107"/>
      <c r="D45" s="107"/>
      <c r="E45" s="108"/>
      <c r="F45" s="38">
        <f>SUM(F37:F44)</f>
        <v>2179400</v>
      </c>
    </row>
    <row r="46" spans="1:254" ht="12" customHeight="1">
      <c r="A46" s="39"/>
      <c r="B46" s="40"/>
      <c r="C46" s="40"/>
      <c r="D46" s="50"/>
      <c r="E46" s="41"/>
      <c r="F46" s="41"/>
    </row>
    <row r="47" spans="1:254" ht="12" customHeight="1">
      <c r="A47" s="112" t="s">
        <v>61</v>
      </c>
      <c r="B47" s="113"/>
      <c r="C47" s="113"/>
      <c r="D47" s="113"/>
      <c r="E47" s="113"/>
      <c r="F47" s="114"/>
    </row>
    <row r="48" spans="1:254" ht="24" customHeight="1">
      <c r="A48" s="33" t="s">
        <v>62</v>
      </c>
      <c r="B48" s="33" t="s">
        <v>44</v>
      </c>
      <c r="C48" s="33" t="s">
        <v>45</v>
      </c>
      <c r="D48" s="33" t="s">
        <v>28</v>
      </c>
      <c r="E48" s="33" t="s">
        <v>29</v>
      </c>
      <c r="F48" s="33" t="s">
        <v>30</v>
      </c>
    </row>
    <row r="49" spans="1:6" ht="12.75">
      <c r="A49" s="51" t="s">
        <v>63</v>
      </c>
      <c r="B49" s="52" t="s">
        <v>26</v>
      </c>
      <c r="C49" s="53">
        <v>1</v>
      </c>
      <c r="D49" s="51" t="s">
        <v>6</v>
      </c>
      <c r="E49" s="54">
        <v>30000</v>
      </c>
      <c r="F49" s="55">
        <f>C49*E49</f>
        <v>30000</v>
      </c>
    </row>
    <row r="50" spans="1:6" ht="25.5">
      <c r="A50" s="51" t="s">
        <v>64</v>
      </c>
      <c r="B50" s="52" t="s">
        <v>26</v>
      </c>
      <c r="C50" s="53">
        <v>5</v>
      </c>
      <c r="D50" s="51" t="s">
        <v>49</v>
      </c>
      <c r="E50" s="54">
        <v>10000</v>
      </c>
      <c r="F50" s="55">
        <f>C50*E50</f>
        <v>50000</v>
      </c>
    </row>
    <row r="51" spans="1:6" ht="28.5" customHeight="1">
      <c r="A51" s="56" t="s">
        <v>65</v>
      </c>
      <c r="B51" s="57"/>
      <c r="C51" s="58"/>
      <c r="D51" s="57"/>
      <c r="E51" s="54"/>
      <c r="F51" s="55">
        <f t="shared" ref="F51" si="2">E51*C51</f>
        <v>0</v>
      </c>
    </row>
    <row r="52" spans="1:6" ht="13.5" customHeight="1">
      <c r="A52" s="106" t="s">
        <v>66</v>
      </c>
      <c r="B52" s="107"/>
      <c r="C52" s="107"/>
      <c r="D52" s="107"/>
      <c r="E52" s="108"/>
      <c r="F52" s="59">
        <f>SUM(F49:F51)</f>
        <v>80000</v>
      </c>
    </row>
    <row r="53" spans="1:6" ht="12" customHeight="1">
      <c r="A53" s="60"/>
      <c r="B53" s="60"/>
      <c r="C53" s="60"/>
      <c r="D53" s="60"/>
      <c r="E53" s="61"/>
      <c r="F53" s="61"/>
    </row>
    <row r="54" spans="1:6" ht="12.75">
      <c r="A54" s="129" t="s">
        <v>67</v>
      </c>
      <c r="B54" s="130"/>
      <c r="C54" s="130"/>
      <c r="D54" s="130"/>
      <c r="E54" s="131"/>
      <c r="F54" s="62">
        <f>F22+F32+F45+F52</f>
        <v>2384400</v>
      </c>
    </row>
    <row r="55" spans="1:6" ht="12" customHeight="1">
      <c r="A55" s="126" t="s">
        <v>68</v>
      </c>
      <c r="B55" s="127"/>
      <c r="C55" s="127"/>
      <c r="D55" s="127"/>
      <c r="E55" s="128"/>
      <c r="F55" s="63">
        <f>F54*0.05</f>
        <v>119220</v>
      </c>
    </row>
    <row r="56" spans="1:6" ht="12" customHeight="1">
      <c r="A56" s="120" t="s">
        <v>69</v>
      </c>
      <c r="B56" s="121"/>
      <c r="C56" s="121"/>
      <c r="D56" s="121"/>
      <c r="E56" s="122"/>
      <c r="F56" s="64">
        <f>F55+F54</f>
        <v>2503620</v>
      </c>
    </row>
    <row r="57" spans="1:6" ht="12" customHeight="1">
      <c r="A57" s="126" t="s">
        <v>70</v>
      </c>
      <c r="B57" s="127"/>
      <c r="C57" s="127"/>
      <c r="D57" s="127"/>
      <c r="E57" s="128"/>
      <c r="F57" s="63">
        <f>F11</f>
        <v>3500000</v>
      </c>
    </row>
    <row r="58" spans="1:6" ht="12.75">
      <c r="A58" s="123" t="s">
        <v>71</v>
      </c>
      <c r="B58" s="124"/>
      <c r="C58" s="124"/>
      <c r="D58" s="124"/>
      <c r="E58" s="125"/>
      <c r="F58" s="65">
        <f>F57-F56</f>
        <v>996380</v>
      </c>
    </row>
    <row r="59" spans="1:6" ht="12" customHeight="1">
      <c r="A59" s="66" t="s">
        <v>72</v>
      </c>
      <c r="B59" s="67"/>
      <c r="C59" s="67"/>
      <c r="D59" s="67"/>
      <c r="E59" s="67"/>
      <c r="F59" s="68"/>
    </row>
    <row r="60" spans="1:6" ht="12.75" customHeight="1" thickBot="1">
      <c r="A60" s="69"/>
      <c r="B60" s="67"/>
      <c r="C60" s="67"/>
      <c r="D60" s="67"/>
      <c r="E60" s="67"/>
      <c r="F60" s="68"/>
    </row>
    <row r="61" spans="1:6" ht="15" customHeight="1">
      <c r="A61" s="135" t="s">
        <v>73</v>
      </c>
      <c r="B61" s="136"/>
      <c r="C61" s="136"/>
      <c r="D61" s="136"/>
      <c r="E61" s="137"/>
      <c r="F61" s="68"/>
    </row>
    <row r="62" spans="1:6" ht="12.75">
      <c r="A62" s="91" t="s">
        <v>74</v>
      </c>
      <c r="B62" s="92"/>
      <c r="C62" s="92"/>
      <c r="D62" s="92"/>
      <c r="E62" s="93"/>
      <c r="F62" s="68"/>
    </row>
    <row r="63" spans="1:6" ht="12.75">
      <c r="A63" s="91" t="s">
        <v>75</v>
      </c>
      <c r="B63" s="92"/>
      <c r="C63" s="92"/>
      <c r="D63" s="92"/>
      <c r="E63" s="93"/>
      <c r="F63" s="68"/>
    </row>
    <row r="64" spans="1:6" ht="12.75">
      <c r="A64" s="91" t="s">
        <v>76</v>
      </c>
      <c r="B64" s="92"/>
      <c r="C64" s="92"/>
      <c r="D64" s="92"/>
      <c r="E64" s="93"/>
      <c r="F64" s="68"/>
    </row>
    <row r="65" spans="1:6" ht="12.75">
      <c r="A65" s="91" t="s">
        <v>77</v>
      </c>
      <c r="B65" s="92"/>
      <c r="C65" s="92"/>
      <c r="D65" s="92"/>
      <c r="E65" s="93"/>
      <c r="F65" s="68"/>
    </row>
    <row r="66" spans="1:6" ht="12.75">
      <c r="A66" s="91" t="s">
        <v>78</v>
      </c>
      <c r="B66" s="92"/>
      <c r="C66" s="92"/>
      <c r="D66" s="92"/>
      <c r="E66" s="93"/>
      <c r="F66" s="68"/>
    </row>
    <row r="67" spans="1:6" ht="13.5" thickBot="1">
      <c r="A67" s="132" t="s">
        <v>79</v>
      </c>
      <c r="B67" s="133"/>
      <c r="C67" s="133"/>
      <c r="D67" s="133"/>
      <c r="E67" s="134"/>
      <c r="F67" s="68"/>
    </row>
    <row r="68" spans="1:6" ht="12.75" customHeight="1">
      <c r="A68" s="69"/>
      <c r="B68" s="69"/>
      <c r="C68" s="69"/>
      <c r="D68" s="69"/>
      <c r="E68" s="69"/>
      <c r="F68" s="68"/>
    </row>
    <row r="69" spans="1:6" ht="15" customHeight="1" thickBot="1">
      <c r="A69" s="142" t="s">
        <v>80</v>
      </c>
      <c r="B69" s="143"/>
      <c r="C69" s="144"/>
      <c r="D69" s="70"/>
      <c r="E69" s="70"/>
      <c r="F69" s="68"/>
    </row>
    <row r="70" spans="1:6" ht="12" customHeight="1">
      <c r="A70" s="71" t="s">
        <v>62</v>
      </c>
      <c r="B70" s="72" t="s">
        <v>81</v>
      </c>
      <c r="C70" s="73" t="s">
        <v>82</v>
      </c>
      <c r="D70" s="70"/>
      <c r="E70" s="70"/>
      <c r="F70" s="68"/>
    </row>
    <row r="71" spans="1:6" ht="12" customHeight="1">
      <c r="A71" s="74" t="s">
        <v>83</v>
      </c>
      <c r="B71" s="87">
        <f>F22</f>
        <v>125000</v>
      </c>
      <c r="C71" s="75">
        <f>(B71/B77)</f>
        <v>4.9927704683618124E-2</v>
      </c>
      <c r="D71" s="70"/>
      <c r="E71" s="70"/>
      <c r="F71" s="68" t="s">
        <v>84</v>
      </c>
    </row>
    <row r="72" spans="1:6" ht="12" customHeight="1">
      <c r="A72" s="74" t="s">
        <v>85</v>
      </c>
      <c r="B72" s="87">
        <f>F27</f>
        <v>0</v>
      </c>
      <c r="C72" s="75">
        <v>0</v>
      </c>
      <c r="D72" s="70"/>
      <c r="E72" s="70"/>
      <c r="F72" s="68"/>
    </row>
    <row r="73" spans="1:6" ht="12" customHeight="1">
      <c r="A73" s="74" t="s">
        <v>86</v>
      </c>
      <c r="B73" s="87">
        <f>F32</f>
        <v>0</v>
      </c>
      <c r="C73" s="75">
        <f>(B73/B77)</f>
        <v>0</v>
      </c>
      <c r="D73" s="70"/>
      <c r="E73" s="70"/>
      <c r="F73" s="68"/>
    </row>
    <row r="74" spans="1:6" ht="12" customHeight="1">
      <c r="A74" s="74" t="s">
        <v>43</v>
      </c>
      <c r="B74" s="87">
        <f>F45</f>
        <v>2179400</v>
      </c>
      <c r="C74" s="75">
        <f>(B74/B77)</f>
        <v>0.87049951669981862</v>
      </c>
      <c r="D74" s="70"/>
      <c r="E74" s="70"/>
      <c r="F74" s="68"/>
    </row>
    <row r="75" spans="1:6" ht="12" customHeight="1">
      <c r="A75" s="74" t="s">
        <v>87</v>
      </c>
      <c r="B75" s="87">
        <f>F52</f>
        <v>80000</v>
      </c>
      <c r="C75" s="75">
        <f>(B75/B77)</f>
        <v>3.1953730997515598E-2</v>
      </c>
      <c r="D75" s="76"/>
      <c r="E75" s="76"/>
      <c r="F75" s="68"/>
    </row>
    <row r="76" spans="1:6" ht="12" customHeight="1">
      <c r="A76" s="74" t="s">
        <v>88</v>
      </c>
      <c r="B76" s="87">
        <f>F55</f>
        <v>119220</v>
      </c>
      <c r="C76" s="75">
        <f>(B76/B77)</f>
        <v>4.7619047619047616E-2</v>
      </c>
      <c r="D76" s="76"/>
      <c r="E76" s="76"/>
      <c r="F76" s="68"/>
    </row>
    <row r="77" spans="1:6" ht="19.5" customHeight="1" thickBot="1">
      <c r="A77" s="77" t="s">
        <v>89</v>
      </c>
      <c r="B77" s="88">
        <f>SUM(B71:B76)</f>
        <v>2503620</v>
      </c>
      <c r="C77" s="78">
        <f>SUM(C71:C76)</f>
        <v>1</v>
      </c>
      <c r="D77" s="76"/>
      <c r="E77" s="76"/>
      <c r="F77" s="68"/>
    </row>
    <row r="78" spans="1:6" ht="12" customHeight="1">
      <c r="A78" s="69"/>
      <c r="B78" s="67"/>
      <c r="C78" s="67"/>
      <c r="D78" s="67"/>
      <c r="E78" s="67"/>
      <c r="F78" s="68"/>
    </row>
    <row r="79" spans="1:6" ht="15.75" customHeight="1" thickBot="1">
      <c r="A79" s="139" t="s">
        <v>90</v>
      </c>
      <c r="B79" s="140"/>
      <c r="C79" s="140"/>
      <c r="D79" s="141"/>
      <c r="E79" s="79"/>
      <c r="F79" s="68"/>
    </row>
    <row r="80" spans="1:6" ht="15.75" customHeight="1">
      <c r="A80" s="80" t="s">
        <v>91</v>
      </c>
      <c r="B80" s="89">
        <v>400</v>
      </c>
      <c r="C80" s="89">
        <v>500</v>
      </c>
      <c r="D80" s="90">
        <v>600</v>
      </c>
      <c r="E80" s="81"/>
      <c r="F80" s="82"/>
    </row>
    <row r="81" spans="1:6" ht="21.75" customHeight="1" thickBot="1">
      <c r="A81" s="77" t="s">
        <v>92</v>
      </c>
      <c r="B81" s="88">
        <f>F56/B80</f>
        <v>6259.05</v>
      </c>
      <c r="C81" s="88">
        <f>F56/C80</f>
        <v>5007.24</v>
      </c>
      <c r="D81" s="88">
        <f>F56/D80</f>
        <v>4172.7</v>
      </c>
      <c r="E81" s="81"/>
      <c r="F81" s="82"/>
    </row>
    <row r="82" spans="1:6" ht="12.75">
      <c r="A82" s="138" t="s">
        <v>93</v>
      </c>
      <c r="B82" s="138"/>
      <c r="C82" s="138"/>
      <c r="D82" s="138"/>
      <c r="E82" s="69"/>
      <c r="F82" s="69"/>
    </row>
    <row r="83" spans="1:6" ht="11.25" customHeight="1">
      <c r="A83" s="119" t="s">
        <v>94</v>
      </c>
      <c r="B83" s="119"/>
      <c r="C83" s="119"/>
    </row>
  </sheetData>
  <mergeCells count="36">
    <mergeCell ref="A83:C83"/>
    <mergeCell ref="A56:E56"/>
    <mergeCell ref="A58:E58"/>
    <mergeCell ref="A57:E57"/>
    <mergeCell ref="A45:E45"/>
    <mergeCell ref="A47:F47"/>
    <mergeCell ref="A52:E52"/>
    <mergeCell ref="A54:E54"/>
    <mergeCell ref="A55:E55"/>
    <mergeCell ref="A65:E65"/>
    <mergeCell ref="A66:E66"/>
    <mergeCell ref="A67:E67"/>
    <mergeCell ref="A61:E61"/>
    <mergeCell ref="A82:D82"/>
    <mergeCell ref="A79:D79"/>
    <mergeCell ref="A69:C69"/>
    <mergeCell ref="D9:E9"/>
    <mergeCell ref="D8:E8"/>
    <mergeCell ref="D13:E13"/>
    <mergeCell ref="D11:E11"/>
    <mergeCell ref="D14:E14"/>
    <mergeCell ref="A62:E62"/>
    <mergeCell ref="A63:E63"/>
    <mergeCell ref="A64:E64"/>
    <mergeCell ref="D12:E12"/>
    <mergeCell ref="D10:E10"/>
    <mergeCell ref="A16:F16"/>
    <mergeCell ref="A36:F36"/>
    <mergeCell ref="A18:F18"/>
    <mergeCell ref="A22:E22"/>
    <mergeCell ref="A27:E27"/>
    <mergeCell ref="A32:E32"/>
    <mergeCell ref="A29:F29"/>
    <mergeCell ref="A24:F24"/>
    <mergeCell ref="A34:F34"/>
    <mergeCell ref="A39:F39"/>
  </mergeCells>
  <printOptions horizontalCentered="1"/>
  <pageMargins left="0.74803149606299213" right="0.74803149606299213" top="0.98425196850393704" bottom="0.98425196850393704" header="0" footer="0"/>
  <pageSetup scale="95" orientation="portrait" r:id="rId1"/>
  <headerFooter>
    <oddFooter>&amp;C&amp;"Helvetica Neue,Regular"&amp;12&amp;K000000&amp;P</oddFooter>
  </headerFooter>
  <rowBreaks count="1" manualBreakCount="1">
    <brk id="46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2022-06-27T21:57:28Z</dcterms:modified>
  <cp:category/>
  <cp:contentStatus/>
</cp:coreProperties>
</file>