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BDC7E61AD6DF5495373452D105D96009EC948C31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IEL - APICULTURA" sheetId="1" r:id="rId1"/>
  </sheets>
  <calcPr calcId="162913"/>
</workbook>
</file>

<file path=xl/calcChain.xml><?xml version="1.0" encoding="utf-8"?>
<calcChain xmlns="http://schemas.openxmlformats.org/spreadsheetml/2006/main">
  <c r="B70" i="1" l="1"/>
  <c r="B67" i="1"/>
  <c r="F38" i="1" l="1"/>
  <c r="F36" i="1"/>
  <c r="F30" i="1"/>
  <c r="F41" i="1"/>
  <c r="F39" i="1"/>
  <c r="F40" i="1"/>
  <c r="F20" i="1" l="1"/>
  <c r="F11" i="1"/>
  <c r="F52" i="1" s="1"/>
  <c r="F21" i="1" l="1"/>
  <c r="B66" i="1" s="1"/>
  <c r="F42" i="1"/>
  <c r="B69" i="1" s="1"/>
  <c r="F31" i="1"/>
  <c r="B68" i="1" s="1"/>
  <c r="F49" i="1" l="1"/>
  <c r="F50" i="1" s="1"/>
  <c r="F51" i="1" l="1"/>
  <c r="C77" i="1" s="1"/>
  <c r="B71" i="1"/>
  <c r="B72" i="1" s="1"/>
  <c r="C69" i="1" s="1"/>
  <c r="C71" i="1"/>
  <c r="C70" i="1"/>
  <c r="C66" i="1"/>
  <c r="C68" i="1"/>
  <c r="D77" i="1"/>
  <c r="B77" i="1" l="1"/>
  <c r="F53" i="1"/>
  <c r="C72" i="1"/>
</calcChain>
</file>

<file path=xl/sharedStrings.xml><?xml version="1.0" encoding="utf-8"?>
<sst xmlns="http://schemas.openxmlformats.org/spreadsheetml/2006/main" count="118" uniqueCount="91">
  <si>
    <t>RUBRO O CULTIVO</t>
  </si>
  <si>
    <t>MIEL</t>
  </si>
  <si>
    <t>RENDIMIENTO KG/COLMENA.)</t>
  </si>
  <si>
    <t>VARIEDAD</t>
  </si>
  <si>
    <t xml:space="preserve"> MULTIFLORA</t>
  </si>
  <si>
    <t>FECHA ESTIMADA  PRECIO VENTA</t>
  </si>
  <si>
    <t>NOV-DIC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</si>
  <si>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</si>
  <si>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</si>
  <si>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</si>
  <si>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</si>
  <si>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</si>
  <si>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</si>
  <si>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</si>
  <si>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</si>
  <si>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</si>
  <si>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</si>
  <si>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</si>
  <si>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CARMEN-SAN IGNACIO</t>
  </si>
  <si>
    <t>FECHA DE COSECHA</t>
  </si>
  <si>
    <t>DICIEMBRE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</si>
  <si>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</si>
  <si>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</si>
  <si>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</si>
  <si>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</si>
  <si>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</si>
  <si>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</si>
  <si>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</si>
  <si>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</si>
  <si>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</si>
  <si>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</si>
  <si>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</si>
  <si>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</si>
  <si>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</si>
  <si>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anual</t>
  </si>
  <si>
    <t>Subtotal Jornadas Hombre</t>
  </si>
  <si>
    <t>JORNADAS ANIMAL</t>
  </si>
  <si>
    <t>JA</t>
  </si>
  <si>
    <t>Subtotal Jornadas Animal</t>
  </si>
  <si>
    <t>MAQUINARIA</t>
  </si>
  <si>
    <t>Cosecha</t>
  </si>
  <si>
    <t>JM</t>
  </si>
  <si>
    <t>nov-dic</t>
  </si>
  <si>
    <t>Subtotal Costo Maquinaria</t>
  </si>
  <si>
    <t>INSUMOS</t>
  </si>
  <si>
    <t>Insumos</t>
  </si>
  <si>
    <t>Unidad (Kg/l/u)</t>
  </si>
  <si>
    <t>Cantidad (Kg/l/u)</t>
  </si>
  <si>
    <t>ALIMENTACIÓMN</t>
  </si>
  <si>
    <t>Azúcar granulda</t>
  </si>
  <si>
    <t>Kg</t>
  </si>
  <si>
    <t>marzo- septiembre</t>
  </si>
  <si>
    <t>Amitraz + vaselina</t>
  </si>
  <si>
    <t>ml</t>
  </si>
  <si>
    <t>febrero - junio</t>
  </si>
  <si>
    <t>Cera estampada</t>
  </si>
  <si>
    <t>u</t>
  </si>
  <si>
    <t>agosto</t>
  </si>
  <si>
    <t>Reposición de marcos</t>
  </si>
  <si>
    <t>Reposición de reina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</si>
  <si>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</si>
  <si>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</si>
  <si>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</si>
  <si>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</si>
  <si>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</si>
  <si>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</si>
  <si>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</si>
  <si>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</si>
  <si>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</si>
  <si>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</si>
  <si>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</si>
  <si>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</si>
  <si>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</si>
  <si>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</si>
  <si>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</si>
  <si>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</si>
  <si>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</si>
  <si>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</si>
  <si>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</si>
  <si>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</si>
  <si>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</si>
  <si>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</si>
  <si>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</si>
  <si>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</si>
  <si>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</si>
  <si>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</si>
  <si>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</si>
  <si>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</si>
  <si>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kg/colmena)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</si>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</sst>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4" fontId="2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6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8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" xfId="0" applyNumberFormat="1" applyFont="1" applyFill="1" applyBorder="1"/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22" fillId="0" borderId="52" xfId="0" applyFont="1" applyBorder="1" applyAlignment="1">
      <alignment horizontal="left"/>
    </xf>
    <xf numFmtId="0" fontId="22" fillId="0" borderId="52" xfId="0" applyFont="1" applyBorder="1" applyAlignment="1">
      <alignment horizontal="center"/>
    </xf>
    <xf numFmtId="3" fontId="22" fillId="0" borderId="52" xfId="0" applyNumberFormat="1" applyFont="1" applyBorder="1" applyAlignment="1">
      <alignment horizontal="right"/>
    </xf>
    <xf numFmtId="3" fontId="23" fillId="0" borderId="52" xfId="1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2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8"/>
  <sheetViews>
    <sheetView showGridLines="0" tabSelected="1" topLeftCell="A13" zoomScale="130" zoomScaleNormal="130" workbookViewId="0">
      <selection activeCell="E37" sqref="E37"/>
    </sheetView>
  </sheetViews>
  <sheetFormatPr defaultColWidth="10.71093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71093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122" t="s">
        <v>1</v>
      </c>
      <c r="C8" s="123"/>
      <c r="D8" s="144" t="s">
        <v>2</v>
      </c>
      <c r="E8" s="145"/>
      <c r="F8" s="124">
        <v>35</v>
      </c>
    </row>
    <row r="9" spans="1:6" ht="38.25" customHeight="1">
      <c r="A9" s="6" t="s">
        <v>3</v>
      </c>
      <c r="B9" s="7" t="s">
        <v>4</v>
      </c>
      <c r="C9" s="125"/>
      <c r="D9" s="142" t="s">
        <v>5</v>
      </c>
      <c r="E9" s="143"/>
      <c r="F9" s="126" t="s">
        <v>6</v>
      </c>
    </row>
    <row r="10" spans="1:6" ht="18" customHeight="1">
      <c r="A10" s="6" t="s">
        <v>7</v>
      </c>
      <c r="B10" s="126" t="s">
        <v>8</v>
      </c>
      <c r="C10" s="125"/>
      <c r="D10" s="142" t="s">
        <v>9</v>
      </c>
      <c r="E10" s="143"/>
      <c r="F10" s="127">
        <v>3500</v>
      </c>
    </row>
    <row r="11" spans="1:6" ht="11.25" customHeight="1">
      <c r="A11" s="6" t="s">
        <v>10</v>
      </c>
      <c r="B11" s="128" t="s">
        <v>11</v>
      </c>
      <c r="C11" s="125"/>
      <c r="D11" s="129" t="s">
        <v>12</v>
      </c>
      <c r="E11" s="130"/>
      <c r="F11" s="131">
        <f>(F8*F10)</f>
        <v>122500</v>
      </c>
    </row>
    <row r="12" spans="1:6" ht="11.25" customHeight="1">
      <c r="A12" s="6" t="s">
        <v>13</v>
      </c>
      <c r="B12" s="126" t="s">
        <v>14</v>
      </c>
      <c r="C12" s="125"/>
      <c r="D12" s="142" t="s">
        <v>15</v>
      </c>
      <c r="E12" s="143"/>
      <c r="F12" s="126" t="s">
        <v>16</v>
      </c>
    </row>
    <row r="13" spans="1:6" ht="13.5" customHeight="1">
      <c r="A13" s="6" t="s">
        <v>17</v>
      </c>
      <c r="B13" s="126" t="s">
        <v>18</v>
      </c>
      <c r="C13" s="125"/>
      <c r="D13" s="142" t="s">
        <v>19</v>
      </c>
      <c r="E13" s="143"/>
      <c r="F13" s="126" t="s">
        <v>20</v>
      </c>
    </row>
    <row r="14" spans="1:6" ht="25.5" customHeight="1">
      <c r="A14" s="6" t="s">
        <v>21</v>
      </c>
      <c r="B14" s="132">
        <v>44727</v>
      </c>
      <c r="C14" s="125"/>
      <c r="D14" s="146" t="s">
        <v>22</v>
      </c>
      <c r="E14" s="147"/>
      <c r="F14" s="128" t="s">
        <v>23</v>
      </c>
    </row>
    <row r="15" spans="1:6" ht="12" customHeight="1">
      <c r="A15" s="10"/>
      <c r="B15" s="11"/>
      <c r="C15" s="12"/>
      <c r="D15" s="13"/>
      <c r="E15" s="13"/>
      <c r="F15" s="14"/>
    </row>
    <row r="16" spans="1:6" ht="12" customHeight="1">
      <c r="A16" s="148" t="s">
        <v>24</v>
      </c>
      <c r="B16" s="149"/>
      <c r="C16" s="149"/>
      <c r="D16" s="149"/>
      <c r="E16" s="149"/>
      <c r="F16" s="149"/>
    </row>
    <row r="17" spans="1:6" ht="12" customHeight="1">
      <c r="A17" s="15"/>
      <c r="B17" s="16"/>
      <c r="C17" s="16"/>
      <c r="D17" s="16"/>
      <c r="E17" s="17"/>
      <c r="F17" s="17"/>
    </row>
    <row r="18" spans="1:6" ht="12" customHeight="1">
      <c r="A18" s="18" t="s">
        <v>25</v>
      </c>
      <c r="B18" s="19"/>
      <c r="C18" s="20"/>
      <c r="D18" s="20"/>
      <c r="E18" s="20"/>
      <c r="F18" s="20"/>
    </row>
    <row r="19" spans="1:6" ht="24" customHeight="1">
      <c r="A19" s="21" t="s">
        <v>26</v>
      </c>
      <c r="B19" s="21" t="s">
        <v>27</v>
      </c>
      <c r="C19" s="21" t="s">
        <v>28</v>
      </c>
      <c r="D19" s="21" t="s">
        <v>29</v>
      </c>
      <c r="E19" s="21" t="s">
        <v>30</v>
      </c>
      <c r="F19" s="21" t="s">
        <v>31</v>
      </c>
    </row>
    <row r="20" spans="1:6" ht="12.75" customHeight="1">
      <c r="A20" s="8" t="s">
        <v>32</v>
      </c>
      <c r="B20" s="22" t="s">
        <v>33</v>
      </c>
      <c r="C20" s="23">
        <v>1.2</v>
      </c>
      <c r="D20" s="8" t="s">
        <v>34</v>
      </c>
      <c r="E20" s="9">
        <v>20500</v>
      </c>
      <c r="F20" s="9">
        <f>(C20*E20)</f>
        <v>24600</v>
      </c>
    </row>
    <row r="21" spans="1:6" ht="12.75" customHeight="1">
      <c r="A21" s="24" t="s">
        <v>35</v>
      </c>
      <c r="B21" s="25"/>
      <c r="C21" s="25"/>
      <c r="D21" s="25"/>
      <c r="E21" s="26"/>
      <c r="F21" s="27">
        <f>SUM(F20:F20)</f>
        <v>24600</v>
      </c>
    </row>
    <row r="22" spans="1:6" ht="12" customHeight="1">
      <c r="A22" s="15"/>
      <c r="B22" s="17"/>
      <c r="C22" s="17"/>
      <c r="D22" s="17"/>
      <c r="E22" s="28"/>
      <c r="F22" s="28"/>
    </row>
    <row r="23" spans="1:6" ht="12" customHeight="1">
      <c r="A23" s="29" t="s">
        <v>36</v>
      </c>
      <c r="B23" s="30"/>
      <c r="C23" s="31"/>
      <c r="D23" s="31"/>
      <c r="E23" s="32"/>
      <c r="F23" s="32"/>
    </row>
    <row r="24" spans="1:6" ht="24" customHeight="1">
      <c r="A24" s="33" t="s">
        <v>26</v>
      </c>
      <c r="B24" s="34" t="s">
        <v>27</v>
      </c>
      <c r="C24" s="34" t="s">
        <v>28</v>
      </c>
      <c r="D24" s="33" t="s">
        <v>29</v>
      </c>
      <c r="E24" s="34" t="s">
        <v>30</v>
      </c>
      <c r="F24" s="33" t="s">
        <v>31</v>
      </c>
    </row>
    <row r="25" spans="1:6" ht="12" customHeight="1">
      <c r="A25" s="35"/>
      <c r="B25" s="36" t="s">
        <v>37</v>
      </c>
      <c r="C25" s="36"/>
      <c r="D25" s="36"/>
      <c r="E25" s="35"/>
      <c r="F25" s="35"/>
    </row>
    <row r="26" spans="1:6" ht="12" customHeight="1">
      <c r="A26" s="37" t="s">
        <v>38</v>
      </c>
      <c r="B26" s="38"/>
      <c r="C26" s="38"/>
      <c r="D26" s="38"/>
      <c r="E26" s="39"/>
      <c r="F26" s="39"/>
    </row>
    <row r="27" spans="1:6" ht="12" customHeight="1">
      <c r="A27" s="40"/>
      <c r="B27" s="41"/>
      <c r="C27" s="41"/>
      <c r="D27" s="41"/>
      <c r="E27" s="42"/>
      <c r="F27" s="42"/>
    </row>
    <row r="28" spans="1:6" ht="12" customHeight="1">
      <c r="A28" s="29" t="s">
        <v>39</v>
      </c>
      <c r="B28" s="30"/>
      <c r="C28" s="31"/>
      <c r="D28" s="31"/>
      <c r="E28" s="32"/>
      <c r="F28" s="32"/>
    </row>
    <row r="29" spans="1:6" ht="24" customHeight="1">
      <c r="A29" s="43" t="s">
        <v>26</v>
      </c>
      <c r="B29" s="43" t="s">
        <v>27</v>
      </c>
      <c r="C29" s="43" t="s">
        <v>28</v>
      </c>
      <c r="D29" s="43" t="s">
        <v>29</v>
      </c>
      <c r="E29" s="44" t="s">
        <v>30</v>
      </c>
      <c r="F29" s="43" t="s">
        <v>31</v>
      </c>
    </row>
    <row r="30" spans="1:6" ht="12.75" customHeight="1">
      <c r="A30" s="133" t="s">
        <v>40</v>
      </c>
      <c r="B30" s="134" t="s">
        <v>41</v>
      </c>
      <c r="C30" s="134">
        <v>0.15</v>
      </c>
      <c r="D30" s="134" t="s">
        <v>42</v>
      </c>
      <c r="E30" s="135">
        <v>240000</v>
      </c>
      <c r="F30" s="136">
        <f>(C30*E30)</f>
        <v>36000</v>
      </c>
    </row>
    <row r="31" spans="1:6" ht="12.75" customHeight="1">
      <c r="A31" s="45" t="s">
        <v>43</v>
      </c>
      <c r="B31" s="46"/>
      <c r="C31" s="46"/>
      <c r="D31" s="46"/>
      <c r="E31" s="47"/>
      <c r="F31" s="48">
        <f>SUM(F30:F30)</f>
        <v>36000</v>
      </c>
    </row>
    <row r="32" spans="1:6" ht="12" customHeight="1">
      <c r="A32" s="40"/>
      <c r="B32" s="41"/>
      <c r="C32" s="41"/>
      <c r="D32" s="41"/>
      <c r="E32" s="42"/>
      <c r="F32" s="42"/>
    </row>
    <row r="33" spans="1:10" ht="12" customHeight="1">
      <c r="A33" s="29" t="s">
        <v>44</v>
      </c>
      <c r="B33" s="30"/>
      <c r="C33" s="31"/>
      <c r="D33" s="31"/>
      <c r="E33" s="32"/>
      <c r="F33" s="32"/>
    </row>
    <row r="34" spans="1:10" ht="24" customHeight="1">
      <c r="A34" s="44" t="s">
        <v>45</v>
      </c>
      <c r="B34" s="44" t="s">
        <v>46</v>
      </c>
      <c r="C34" s="44" t="s">
        <v>47</v>
      </c>
      <c r="D34" s="44" t="s">
        <v>29</v>
      </c>
      <c r="E34" s="44" t="s">
        <v>30</v>
      </c>
      <c r="F34" s="44" t="s">
        <v>31</v>
      </c>
      <c r="J34" s="120"/>
    </row>
    <row r="35" spans="1:10" ht="12.75" customHeight="1">
      <c r="A35" s="49" t="s">
        <v>48</v>
      </c>
      <c r="B35" s="137"/>
      <c r="C35" s="137"/>
      <c r="D35" s="139"/>
      <c r="E35" s="137"/>
      <c r="F35" s="137"/>
      <c r="J35" s="120"/>
    </row>
    <row r="36" spans="1:10" ht="12.75" customHeight="1">
      <c r="A36" s="121" t="s">
        <v>49</v>
      </c>
      <c r="B36" s="137" t="s">
        <v>50</v>
      </c>
      <c r="C36" s="137">
        <v>10</v>
      </c>
      <c r="D36" s="139" t="s">
        <v>51</v>
      </c>
      <c r="E36" s="138">
        <v>1050</v>
      </c>
      <c r="F36" s="138">
        <f>C36*E36</f>
        <v>10500</v>
      </c>
      <c r="J36" s="120"/>
    </row>
    <row r="37" spans="1:10" ht="12.75" customHeight="1">
      <c r="A37" s="51" t="s">
        <v>44</v>
      </c>
      <c r="B37" s="137"/>
      <c r="C37" s="137"/>
      <c r="D37" s="139"/>
      <c r="E37" s="138"/>
      <c r="F37" s="138"/>
      <c r="J37" s="120"/>
    </row>
    <row r="38" spans="1:10" ht="12.75" customHeight="1">
      <c r="A38" s="121" t="s">
        <v>52</v>
      </c>
      <c r="B38" s="137" t="s">
        <v>53</v>
      </c>
      <c r="C38" s="137">
        <v>0.2</v>
      </c>
      <c r="D38" s="139" t="s">
        <v>54</v>
      </c>
      <c r="E38" s="138">
        <v>10000</v>
      </c>
      <c r="F38" s="138">
        <f>C38*E38</f>
        <v>2000</v>
      </c>
      <c r="J38" s="120"/>
    </row>
    <row r="39" spans="1:10" ht="12.75" customHeight="1">
      <c r="A39" s="121" t="s">
        <v>55</v>
      </c>
      <c r="B39" s="137" t="s">
        <v>56</v>
      </c>
      <c r="C39" s="137">
        <v>10</v>
      </c>
      <c r="D39" s="139" t="s">
        <v>57</v>
      </c>
      <c r="E39" s="138">
        <v>900</v>
      </c>
      <c r="F39" s="138">
        <f>C39*E39</f>
        <v>9000</v>
      </c>
      <c r="J39" s="120"/>
    </row>
    <row r="40" spans="1:10" ht="12.75" customHeight="1">
      <c r="A40" s="121" t="s">
        <v>58</v>
      </c>
      <c r="B40" s="137" t="s">
        <v>56</v>
      </c>
      <c r="C40" s="137">
        <v>10</v>
      </c>
      <c r="D40" s="139" t="s">
        <v>57</v>
      </c>
      <c r="E40" s="138">
        <v>1000</v>
      </c>
      <c r="F40" s="138">
        <f>C40*E40</f>
        <v>10000</v>
      </c>
      <c r="J40" s="120"/>
    </row>
    <row r="41" spans="1:10" ht="12.75" customHeight="1">
      <c r="A41" s="121" t="s">
        <v>59</v>
      </c>
      <c r="B41" s="137" t="s">
        <v>56</v>
      </c>
      <c r="C41" s="137">
        <v>1</v>
      </c>
      <c r="D41" s="139" t="s">
        <v>57</v>
      </c>
      <c r="E41" s="138">
        <v>9000</v>
      </c>
      <c r="F41" s="138">
        <f>C41*E41</f>
        <v>9000</v>
      </c>
      <c r="J41" s="120"/>
    </row>
    <row r="42" spans="1:10" ht="13.5" customHeight="1">
      <c r="A42" s="53" t="s">
        <v>60</v>
      </c>
      <c r="B42" s="54"/>
      <c r="C42" s="54"/>
      <c r="D42" s="54"/>
      <c r="E42" s="55"/>
      <c r="F42" s="56">
        <f>SUM(F35:F41)</f>
        <v>40500</v>
      </c>
    </row>
    <row r="43" spans="1:10" ht="12" customHeight="1">
      <c r="A43" s="40"/>
      <c r="B43" s="41"/>
      <c r="C43" s="41"/>
      <c r="D43" s="57"/>
      <c r="E43" s="42"/>
      <c r="F43" s="42"/>
    </row>
    <row r="44" spans="1:10" ht="12" customHeight="1">
      <c r="A44" s="29" t="s">
        <v>61</v>
      </c>
      <c r="B44" s="30"/>
      <c r="C44" s="31"/>
      <c r="D44" s="31"/>
      <c r="E44" s="32"/>
      <c r="F44" s="32"/>
    </row>
    <row r="45" spans="1:10" ht="24" customHeight="1">
      <c r="A45" s="43" t="s">
        <v>62</v>
      </c>
      <c r="B45" s="44" t="s">
        <v>46</v>
      </c>
      <c r="C45" s="44" t="s">
        <v>47</v>
      </c>
      <c r="D45" s="43" t="s">
        <v>29</v>
      </c>
      <c r="E45" s="44" t="s">
        <v>30</v>
      </c>
      <c r="F45" s="43" t="s">
        <v>31</v>
      </c>
    </row>
    <row r="46" spans="1:10" ht="19.5" customHeight="1">
      <c r="A46" s="59" t="s">
        <v>63</v>
      </c>
      <c r="B46" s="52"/>
      <c r="C46" s="50"/>
      <c r="D46" s="60"/>
      <c r="E46" s="58"/>
      <c r="F46" s="50"/>
    </row>
    <row r="47" spans="1:10" ht="13.5" customHeight="1">
      <c r="A47" s="61" t="s">
        <v>64</v>
      </c>
      <c r="B47" s="62"/>
      <c r="C47" s="62"/>
      <c r="D47" s="62"/>
      <c r="E47" s="63"/>
      <c r="F47" s="64">
        <v>0</v>
      </c>
    </row>
    <row r="48" spans="1:10" ht="12" customHeight="1">
      <c r="A48" s="79"/>
      <c r="B48" s="79"/>
      <c r="C48" s="79"/>
      <c r="D48" s="79"/>
      <c r="E48" s="80"/>
      <c r="F48" s="80"/>
    </row>
    <row r="49" spans="1:6" ht="12" customHeight="1">
      <c r="A49" s="81" t="s">
        <v>65</v>
      </c>
      <c r="B49" s="82"/>
      <c r="C49" s="82"/>
      <c r="D49" s="82"/>
      <c r="E49" s="82"/>
      <c r="F49" s="83">
        <f>F21+F31+F42+F47</f>
        <v>101100</v>
      </c>
    </row>
    <row r="50" spans="1:6" ht="12" customHeight="1">
      <c r="A50" s="84" t="s">
        <v>66</v>
      </c>
      <c r="B50" s="66"/>
      <c r="C50" s="66"/>
      <c r="D50" s="66"/>
      <c r="E50" s="66"/>
      <c r="F50" s="85">
        <f>F49*0.05</f>
        <v>5055</v>
      </c>
    </row>
    <row r="51" spans="1:6" ht="12" customHeight="1">
      <c r="A51" s="86" t="s">
        <v>67</v>
      </c>
      <c r="B51" s="65"/>
      <c r="C51" s="65"/>
      <c r="D51" s="65"/>
      <c r="E51" s="65"/>
      <c r="F51" s="87">
        <f>F50+F49</f>
        <v>106155</v>
      </c>
    </row>
    <row r="52" spans="1:6" ht="12" customHeight="1">
      <c r="A52" s="84" t="s">
        <v>68</v>
      </c>
      <c r="B52" s="66"/>
      <c r="C52" s="66"/>
      <c r="D52" s="66"/>
      <c r="E52" s="66"/>
      <c r="F52" s="85">
        <f>F11</f>
        <v>122500</v>
      </c>
    </row>
    <row r="53" spans="1:6" ht="12" customHeight="1">
      <c r="A53" s="88" t="s">
        <v>69</v>
      </c>
      <c r="B53" s="89"/>
      <c r="C53" s="89"/>
      <c r="D53" s="89"/>
      <c r="E53" s="89"/>
      <c r="F53" s="90">
        <f>F52-F51</f>
        <v>16345</v>
      </c>
    </row>
    <row r="54" spans="1:6" ht="12" customHeight="1">
      <c r="A54" s="77" t="s">
        <v>70</v>
      </c>
      <c r="B54" s="78"/>
      <c r="C54" s="78"/>
      <c r="D54" s="78"/>
      <c r="E54" s="78"/>
      <c r="F54" s="74"/>
    </row>
    <row r="55" spans="1:6" ht="12.75" customHeight="1" thickBot="1">
      <c r="A55" s="91"/>
      <c r="B55" s="78"/>
      <c r="C55" s="78"/>
      <c r="D55" s="78"/>
      <c r="E55" s="78"/>
      <c r="F55" s="74"/>
    </row>
    <row r="56" spans="1:6" ht="12" customHeight="1">
      <c r="A56" s="103" t="s">
        <v>71</v>
      </c>
      <c r="B56" s="104"/>
      <c r="C56" s="104"/>
      <c r="D56" s="104"/>
      <c r="E56" s="105"/>
      <c r="F56" s="74"/>
    </row>
    <row r="57" spans="1:6" ht="12" customHeight="1">
      <c r="A57" s="106" t="s">
        <v>72</v>
      </c>
      <c r="B57" s="76"/>
      <c r="C57" s="76"/>
      <c r="D57" s="76"/>
      <c r="E57" s="107"/>
      <c r="F57" s="74"/>
    </row>
    <row r="58" spans="1:6" ht="12" customHeight="1">
      <c r="A58" s="106" t="s">
        <v>73</v>
      </c>
      <c r="B58" s="76"/>
      <c r="C58" s="76"/>
      <c r="D58" s="76"/>
      <c r="E58" s="107"/>
      <c r="F58" s="74"/>
    </row>
    <row r="59" spans="1:6" ht="12" customHeight="1">
      <c r="A59" s="106" t="s">
        <v>74</v>
      </c>
      <c r="B59" s="76"/>
      <c r="C59" s="76"/>
      <c r="D59" s="76"/>
      <c r="E59" s="107"/>
      <c r="F59" s="74"/>
    </row>
    <row r="60" spans="1:6" ht="12" customHeight="1">
      <c r="A60" s="106" t="s">
        <v>75</v>
      </c>
      <c r="B60" s="76"/>
      <c r="C60" s="76"/>
      <c r="D60" s="76"/>
      <c r="E60" s="107"/>
      <c r="F60" s="74"/>
    </row>
    <row r="61" spans="1:6" ht="12" customHeight="1">
      <c r="A61" s="106" t="s">
        <v>76</v>
      </c>
      <c r="B61" s="76"/>
      <c r="C61" s="76"/>
      <c r="D61" s="76"/>
      <c r="E61" s="107"/>
      <c r="F61" s="74"/>
    </row>
    <row r="62" spans="1:6" ht="12.75" customHeight="1" thickBot="1">
      <c r="A62" s="108" t="s">
        <v>77</v>
      </c>
      <c r="B62" s="109"/>
      <c r="C62" s="109"/>
      <c r="D62" s="109"/>
      <c r="E62" s="110"/>
      <c r="F62" s="74"/>
    </row>
    <row r="63" spans="1:6" ht="12.75" customHeight="1">
      <c r="A63" s="101"/>
      <c r="B63" s="76"/>
      <c r="C63" s="76"/>
      <c r="D63" s="76"/>
      <c r="E63" s="76"/>
      <c r="F63" s="74"/>
    </row>
    <row r="64" spans="1:6" ht="15" customHeight="1" thickBot="1">
      <c r="A64" s="140" t="s">
        <v>78</v>
      </c>
      <c r="B64" s="141"/>
      <c r="C64" s="100"/>
      <c r="D64" s="67"/>
      <c r="E64" s="67"/>
      <c r="F64" s="74"/>
    </row>
    <row r="65" spans="1:6" ht="12" customHeight="1">
      <c r="A65" s="93" t="s">
        <v>62</v>
      </c>
      <c r="B65" s="68" t="s">
        <v>79</v>
      </c>
      <c r="C65" s="94" t="s">
        <v>80</v>
      </c>
      <c r="D65" s="67"/>
      <c r="E65" s="67"/>
      <c r="F65" s="74"/>
    </row>
    <row r="66" spans="1:6" ht="12" customHeight="1">
      <c r="A66" s="95" t="s">
        <v>81</v>
      </c>
      <c r="B66" s="69">
        <f>F21</f>
        <v>24600</v>
      </c>
      <c r="C66" s="96">
        <f>(B66/B72)</f>
        <v>0.23173661155857</v>
      </c>
      <c r="D66" s="67"/>
      <c r="E66" s="67"/>
      <c r="F66" s="74"/>
    </row>
    <row r="67" spans="1:6" ht="12" customHeight="1">
      <c r="A67" s="95" t="s">
        <v>82</v>
      </c>
      <c r="B67" s="70">
        <f>F26</f>
        <v>0</v>
      </c>
      <c r="C67" s="96">
        <v>0</v>
      </c>
      <c r="D67" s="67"/>
      <c r="E67" s="67"/>
      <c r="F67" s="74"/>
    </row>
    <row r="68" spans="1:6" ht="12" customHeight="1">
      <c r="A68" s="95" t="s">
        <v>83</v>
      </c>
      <c r="B68" s="69">
        <f>F31</f>
        <v>36000</v>
      </c>
      <c r="C68" s="96">
        <f>(B68/B72)</f>
        <v>0.33912674862229758</v>
      </c>
      <c r="D68" s="67"/>
      <c r="E68" s="67"/>
      <c r="F68" s="74"/>
    </row>
    <row r="69" spans="1:6" ht="12" customHeight="1">
      <c r="A69" s="95" t="s">
        <v>45</v>
      </c>
      <c r="B69" s="69">
        <f>F42</f>
        <v>40500</v>
      </c>
      <c r="C69" s="96">
        <f>(B69/B72)</f>
        <v>0.3815175922000848</v>
      </c>
      <c r="D69" s="67"/>
      <c r="E69" s="67"/>
      <c r="F69" s="74"/>
    </row>
    <row r="70" spans="1:6" ht="12" customHeight="1">
      <c r="A70" s="95" t="s">
        <v>84</v>
      </c>
      <c r="B70" s="71">
        <f>F47</f>
        <v>0</v>
      </c>
      <c r="C70" s="96">
        <f>(B70/B72)</f>
        <v>0</v>
      </c>
      <c r="D70" s="73"/>
      <c r="E70" s="73"/>
      <c r="F70" s="74"/>
    </row>
    <row r="71" spans="1:6" ht="12" customHeight="1">
      <c r="A71" s="95" t="s">
        <v>85</v>
      </c>
      <c r="B71" s="71">
        <f>F50</f>
        <v>5055</v>
      </c>
      <c r="C71" s="96">
        <f>(B71/B72)</f>
        <v>4.7619047619047616E-2</v>
      </c>
      <c r="D71" s="73"/>
      <c r="E71" s="73"/>
      <c r="F71" s="74"/>
    </row>
    <row r="72" spans="1:6" ht="12.75" customHeight="1" thickBot="1">
      <c r="A72" s="97" t="s">
        <v>86</v>
      </c>
      <c r="B72" s="98">
        <f>SUM(B66:B71)</f>
        <v>106155</v>
      </c>
      <c r="C72" s="99">
        <f>SUM(C66:C71)</f>
        <v>1</v>
      </c>
      <c r="D72" s="73"/>
      <c r="E72" s="73"/>
      <c r="F72" s="74"/>
    </row>
    <row r="73" spans="1:6" ht="12" customHeight="1">
      <c r="A73" s="91"/>
      <c r="B73" s="78"/>
      <c r="C73" s="78"/>
      <c r="D73" s="78"/>
      <c r="E73" s="78"/>
      <c r="F73" s="74"/>
    </row>
    <row r="74" spans="1:6" ht="12.75" customHeight="1">
      <c r="A74" s="92"/>
      <c r="B74" s="78"/>
      <c r="C74" s="78"/>
      <c r="D74" s="78"/>
      <c r="E74" s="78"/>
      <c r="F74" s="74"/>
    </row>
    <row r="75" spans="1:6" ht="12" customHeight="1" thickBot="1">
      <c r="A75" s="112"/>
      <c r="B75" s="113" t="s">
        <v>87</v>
      </c>
      <c r="C75" s="114"/>
      <c r="D75" s="115"/>
      <c r="E75" s="72"/>
      <c r="F75" s="74"/>
    </row>
    <row r="76" spans="1:6" ht="12" customHeight="1">
      <c r="A76" s="116" t="s">
        <v>88</v>
      </c>
      <c r="B76" s="117">
        <v>30</v>
      </c>
      <c r="C76" s="117">
        <v>35</v>
      </c>
      <c r="D76" s="118">
        <v>40</v>
      </c>
      <c r="E76" s="111"/>
      <c r="F76" s="75"/>
    </row>
    <row r="77" spans="1:6" ht="12.75" customHeight="1" thickBot="1">
      <c r="A77" s="97" t="s">
        <v>89</v>
      </c>
      <c r="B77" s="98">
        <f>(F51/B76)</f>
        <v>3538.5</v>
      </c>
      <c r="C77" s="98">
        <f>(F51/C76)</f>
        <v>3033</v>
      </c>
      <c r="D77" s="119">
        <f>(F51/D76)</f>
        <v>2653.875</v>
      </c>
      <c r="E77" s="111"/>
      <c r="F77" s="75"/>
    </row>
    <row r="78" spans="1:6" ht="15.4" customHeight="1">
      <c r="A78" s="102" t="s">
        <v>90</v>
      </c>
      <c r="B78" s="76"/>
      <c r="C78" s="76"/>
      <c r="D78" s="76"/>
      <c r="E78" s="76"/>
      <c r="F78" s="76"/>
    </row>
  </sheetData>
  <mergeCells count="8">
    <mergeCell ref="A64:B64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2022-06-30T20:21:05Z</dcterms:modified>
  <cp:category/>
  <cp:contentStatus/>
</cp:coreProperties>
</file>