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PUCON\"/>
    </mc:Choice>
  </mc:AlternateContent>
  <bookViews>
    <workbookView xWindow="0" yWindow="0" windowWidth="19425" windowHeight="7080"/>
  </bookViews>
  <sheets>
    <sheet name="MIEL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G55" i="1" l="1"/>
  <c r="G54" i="1"/>
  <c r="G53" i="1"/>
  <c r="G52" i="1"/>
  <c r="G51" i="1"/>
  <c r="G50" i="1"/>
  <c r="G30" i="1"/>
  <c r="C76" i="1" s="1"/>
  <c r="G12" i="1"/>
  <c r="G61" i="1" s="1"/>
  <c r="G34" i="1"/>
  <c r="G35" i="1" s="1"/>
  <c r="C77" i="1" s="1"/>
  <c r="G40" i="1"/>
  <c r="G41" i="1"/>
  <c r="G43" i="1"/>
  <c r="G45" i="1"/>
  <c r="G21" i="1"/>
  <c r="G22" i="1"/>
  <c r="G23" i="1"/>
  <c r="G24" i="1"/>
  <c r="G56" i="1" l="1"/>
  <c r="C79" i="1" s="1"/>
  <c r="G46" i="1"/>
  <c r="C78" i="1" s="1"/>
  <c r="G25" i="1"/>
  <c r="C75" i="1" s="1"/>
  <c r="G58" i="1" l="1"/>
  <c r="G59" i="1" s="1"/>
  <c r="C80" i="1" s="1"/>
  <c r="C81" i="1" s="1"/>
  <c r="D78" i="1" s="1"/>
  <c r="G60" i="1" l="1"/>
  <c r="D86" i="1" s="1"/>
  <c r="D80" i="1"/>
  <c r="D77" i="1"/>
  <c r="D75" i="1"/>
  <c r="D79" i="1"/>
  <c r="D81" i="1" l="1"/>
  <c r="C86" i="1"/>
  <c r="G62" i="1"/>
  <c r="E86" i="1"/>
</calcChain>
</file>

<file path=xl/sharedStrings.xml><?xml version="1.0" encoding="utf-8"?>
<sst xmlns="http://schemas.openxmlformats.org/spreadsheetml/2006/main" count="148" uniqueCount="102">
  <si>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</si>
  <si>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</si>
  <si>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</si>
  <si>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</si>
  <si>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</si>
  <si>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</si>
  <si>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</si>
  <si>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</si>
  <si>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</si>
  <si>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</si>
  <si>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</si>
  <si>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</si>
  <si>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</si>
  <si>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</si>
  <si>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</si>
  <si>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</si>
  <si>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</si>
  <si>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</si>
  <si>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</si>
  <si>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</si>
  <si>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</si>
  <si>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</si>
  <si>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</si>
  <si>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</si>
  <si>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</si>
  <si>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</si>
  <si>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</si>
  <si>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</si>
  <si>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</si>
  <si>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</si>
  <si>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</si>
  <si>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</si>
  <si>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</si>
  <si>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</si>
  <si>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</si>
  <si>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</si>
  <si>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</si>
  <si>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</si>
  <si>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</si>
  <si>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</si>
  <si>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</si>
  <si>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</si>
  <si>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</si>
  <si>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</si>
  <si>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</si>
  <si>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</si>
  <si>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</si>
  <si>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</si>
  <si>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</si>
  <si>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</si>
  <si>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</si>
  <si>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</si>
  <si>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</si>
  <si>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MEDIO</t>
  </si>
  <si>
    <t>Dic-Mar</t>
  </si>
  <si>
    <t xml:space="preserve"> </t>
  </si>
  <si>
    <t>FUNGICIDA</t>
  </si>
  <si>
    <t>PRECIO ESPERADO ($/Unidades)</t>
  </si>
  <si>
    <t>MIEL</t>
  </si>
  <si>
    <t>MULTIFLORA</t>
  </si>
  <si>
    <t>DE LA ARAUCANIA</t>
  </si>
  <si>
    <t>PUCON</t>
  </si>
  <si>
    <t>Pucon y Curarrehue</t>
  </si>
  <si>
    <t>MERCADO LOCAL</t>
  </si>
  <si>
    <t>LLUVIAS, HELADAS, INCENDIOS</t>
  </si>
  <si>
    <t>Preparación colmena</t>
  </si>
  <si>
    <t>Aplicación programa alimentación</t>
  </si>
  <si>
    <t>Aplicación programa sanitario</t>
  </si>
  <si>
    <t>Cosecha</t>
  </si>
  <si>
    <t>Marzo-Abril</t>
  </si>
  <si>
    <t>Abril y Septiembre</t>
  </si>
  <si>
    <t>Diciembre-Marzo</t>
  </si>
  <si>
    <t>Centrifugado y desoperculado</t>
  </si>
  <si>
    <t>ALIMENTACION</t>
  </si>
  <si>
    <t>Proteico-Aminoácidos Beefort Prom</t>
  </si>
  <si>
    <t>ACARICIDAS</t>
  </si>
  <si>
    <t>Amivar 500 AR, Verostop</t>
  </si>
  <si>
    <t>Fumagilina</t>
  </si>
  <si>
    <t xml:space="preserve">Unidad  </t>
  </si>
  <si>
    <t>Tira</t>
  </si>
  <si>
    <t>gr</t>
  </si>
  <si>
    <t>Abril-Septiembre</t>
  </si>
  <si>
    <t>Primavera</t>
  </si>
  <si>
    <t>Pisos</t>
  </si>
  <si>
    <t>Cera estampada</t>
  </si>
  <si>
    <t>Alzas</t>
  </si>
  <si>
    <t>Marcos</t>
  </si>
  <si>
    <t>Techos y entretechos</t>
  </si>
  <si>
    <t>Banquillo</t>
  </si>
  <si>
    <t>Octubre-Noviembre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</si>
  <si>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</si>
  <si>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</si>
  <si>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 xml:space="preserve">Energéticos </t>
  </si>
  <si>
    <t>ESCENARIOS COSTO UNITARIO  ($/Kg miel)</t>
  </si>
  <si>
    <t>Rendimiento  (Kg miel /colmena)</t>
  </si>
  <si>
    <t>Costo unitario ($/Kg de miel) (*)</t>
  </si>
  <si>
    <t>$/colmena</t>
  </si>
  <si>
    <t>RENDIMIENTO (Kg. de miel/colmena)</t>
  </si>
  <si>
    <t>COSTOS DIRECTOS DE PRODUCCIÓN POR COLMENA (INCLUYE IVA)</t>
  </si>
  <si>
    <t>Láminas</t>
  </si>
  <si>
    <t>Kg.</t>
  </si>
  <si>
    <t>COSTO TOTAL/colmena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</si>
</sst>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" fillId="0" borderId="17"/>
  </cellStyleXfs>
  <cellXfs count="16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2" borderId="5" xfId="0" applyNumberFormat="1" applyFont="1" applyFill="1" applyBorder="1" applyAlignment="1">
      <alignment horizontal="right" wrapText="1"/>
    </xf>
    <xf numFmtId="0" fontId="0" fillId="2" borderId="8" xfId="0" applyFont="1" applyFill="1" applyBorder="1" applyAlignment="1"/>
    <xf numFmtId="49" fontId="1" fillId="2" borderId="5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19" xfId="0" applyFont="1" applyFill="1" applyBorder="1" applyAlignment="1"/>
    <xf numFmtId="0" fontId="0" fillId="0" borderId="17" xfId="0" applyNumberFormat="1" applyFont="1" applyBorder="1" applyAlignment="1"/>
    <xf numFmtId="49" fontId="1" fillId="2" borderId="41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1" xfId="0" applyNumberFormat="1" applyFont="1" applyFill="1" applyBorder="1" applyAlignment="1">
      <alignment horizontal="center"/>
    </xf>
    <xf numFmtId="3" fontId="1" fillId="2" borderId="41" xfId="0" applyNumberFormat="1" applyFont="1" applyFill="1" applyBorder="1" applyAlignment="1">
      <alignment horizontal="center"/>
    </xf>
    <xf numFmtId="49" fontId="1" fillId="2" borderId="4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3" fontId="0" fillId="0" borderId="0" xfId="0" applyNumberFormat="1" applyFont="1" applyAlignment="1"/>
    <xf numFmtId="49" fontId="4" fillId="2" borderId="41" xfId="0" applyNumberFormat="1" applyFont="1" applyFill="1" applyBorder="1" applyAlignment="1">
      <alignment horizontal="left"/>
    </xf>
    <xf numFmtId="3" fontId="1" fillId="2" borderId="5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3" fontId="2" fillId="3" borderId="13" xfId="0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right"/>
    </xf>
    <xf numFmtId="3" fontId="1" fillId="2" borderId="41" xfId="0" applyNumberFormat="1" applyFont="1" applyFill="1" applyBorder="1" applyAlignment="1">
      <alignment horizontal="right"/>
    </xf>
    <xf numFmtId="49" fontId="1" fillId="2" borderId="41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0" fontId="2" fillId="2" borderId="17" xfId="0" applyFont="1" applyFill="1" applyBorder="1" applyAlignment="1">
      <alignment vertical="center"/>
    </xf>
    <xf numFmtId="0" fontId="1" fillId="2" borderId="6" xfId="0" applyFont="1" applyFill="1" applyBorder="1" applyAlignment="1"/>
    <xf numFmtId="14" fontId="1" fillId="2" borderId="7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right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right"/>
    </xf>
    <xf numFmtId="49" fontId="6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/>
    <xf numFmtId="3" fontId="1" fillId="2" borderId="10" xfId="0" applyNumberFormat="1" applyFont="1" applyFill="1" applyBorder="1" applyAlignment="1">
      <alignment horizontal="right"/>
    </xf>
    <xf numFmtId="49" fontId="6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right" vertical="center" wrapText="1"/>
    </xf>
    <xf numFmtId="49" fontId="2" fillId="3" borderId="41" xfId="0" applyNumberFormat="1" applyFont="1" applyFill="1" applyBorder="1" applyAlignment="1">
      <alignment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right" vertical="center"/>
    </xf>
    <xf numFmtId="3" fontId="2" fillId="3" borderId="41" xfId="0" applyNumberFormat="1" applyFont="1" applyFill="1" applyBorder="1" applyAlignment="1">
      <alignment horizontal="right" vertic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4" xfId="0" applyNumberFormat="1" applyFont="1" applyFill="1" applyBorder="1" applyAlignment="1"/>
    <xf numFmtId="3" fontId="1" fillId="2" borderId="44" xfId="0" applyNumberFormat="1" applyFont="1" applyFill="1" applyBorder="1" applyAlignment="1">
      <alignment horizontal="right"/>
    </xf>
    <xf numFmtId="49" fontId="6" fillId="3" borderId="42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/>
    <xf numFmtId="49" fontId="2" fillId="3" borderId="48" xfId="0" applyNumberFormat="1" applyFont="1" applyFill="1" applyBorder="1" applyAlignment="1">
      <alignment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right" vertical="center"/>
    </xf>
    <xf numFmtId="3" fontId="2" fillId="3" borderId="48" xfId="0" applyNumberFormat="1" applyFont="1" applyFill="1" applyBorder="1" applyAlignment="1">
      <alignment horizontal="right" vertical="center"/>
    </xf>
    <xf numFmtId="0" fontId="1" fillId="2" borderId="20" xfId="0" applyFont="1" applyFill="1" applyBorder="1" applyAlignment="1"/>
    <xf numFmtId="3" fontId="1" fillId="2" borderId="20" xfId="0" applyNumberFormat="1" applyFont="1" applyFill="1" applyBorder="1" applyAlignment="1"/>
    <xf numFmtId="3" fontId="1" fillId="2" borderId="20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49" fontId="4" fillId="2" borderId="31" xfId="0" applyNumberFormat="1" applyFont="1" applyFill="1" applyBorder="1" applyAlignment="1">
      <alignment vertical="center"/>
    </xf>
    <xf numFmtId="0" fontId="1" fillId="2" borderId="32" xfId="0" applyFont="1" applyFill="1" applyBorder="1" applyAlignment="1"/>
    <xf numFmtId="0" fontId="1" fillId="2" borderId="33" xfId="0" applyFont="1" applyFill="1" applyBorder="1" applyAlignment="1"/>
    <xf numFmtId="49" fontId="1" fillId="2" borderId="34" xfId="0" applyNumberFormat="1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35" xfId="0" applyFont="1" applyFill="1" applyBorder="1" applyAlignment="1"/>
    <xf numFmtId="49" fontId="1" fillId="2" borderId="36" xfId="0" applyNumberFormat="1" applyFont="1" applyFill="1" applyBorder="1" applyAlignment="1">
      <alignment vertical="center"/>
    </xf>
    <xf numFmtId="0" fontId="1" fillId="2" borderId="37" xfId="0" applyFont="1" applyFill="1" applyBorder="1" applyAlignment="1"/>
    <xf numFmtId="0" fontId="1" fillId="2" borderId="38" xfId="0" applyFont="1" applyFill="1" applyBorder="1" applyAlignment="1"/>
    <xf numFmtId="0" fontId="1" fillId="8" borderId="30" xfId="0" applyFont="1" applyFill="1" applyBorder="1" applyAlignment="1"/>
    <xf numFmtId="0" fontId="1" fillId="6" borderId="17" xfId="0" applyFont="1" applyFill="1" applyBorder="1" applyAlignment="1"/>
    <xf numFmtId="49" fontId="4" fillId="7" borderId="21" xfId="0" applyNumberFormat="1" applyFont="1" applyFill="1" applyBorder="1" applyAlignment="1">
      <alignment vertical="center"/>
    </xf>
    <xf numFmtId="49" fontId="4" fillId="7" borderId="18" xfId="0" applyNumberFormat="1" applyFont="1" applyFill="1" applyBorder="1" applyAlignment="1">
      <alignment horizontal="center" vertical="center"/>
    </xf>
    <xf numFmtId="49" fontId="1" fillId="7" borderId="22" xfId="0" applyNumberFormat="1" applyFont="1" applyFill="1" applyBorder="1" applyAlignment="1">
      <alignment horizontal="center"/>
    </xf>
    <xf numFmtId="49" fontId="4" fillId="2" borderId="23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9" fontId="1" fillId="2" borderId="24" xfId="0" applyNumberFormat="1" applyFont="1" applyFill="1" applyBorder="1" applyAlignment="1"/>
    <xf numFmtId="165" fontId="4" fillId="2" borderId="5" xfId="0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49" fontId="4" fillId="7" borderId="25" xfId="0" applyNumberFormat="1" applyFont="1" applyFill="1" applyBorder="1" applyAlignment="1">
      <alignment vertical="center"/>
    </xf>
    <xf numFmtId="165" fontId="4" fillId="7" borderId="26" xfId="0" applyNumberFormat="1" applyFont="1" applyFill="1" applyBorder="1" applyAlignment="1">
      <alignment vertical="center"/>
    </xf>
    <xf numFmtId="9" fontId="4" fillId="7" borderId="27" xfId="0" applyNumberFormat="1" applyFont="1" applyFill="1" applyBorder="1" applyAlignment="1">
      <alignment vertical="center"/>
    </xf>
    <xf numFmtId="49" fontId="4" fillId="7" borderId="39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164" fontId="4" fillId="2" borderId="17" xfId="0" applyNumberFormat="1" applyFont="1" applyFill="1" applyBorder="1" applyAlignment="1">
      <alignment horizontal="right" vertical="center"/>
    </xf>
    <xf numFmtId="165" fontId="4" fillId="7" borderId="27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right"/>
    </xf>
    <xf numFmtId="0" fontId="0" fillId="2" borderId="51" xfId="0" applyFont="1" applyFill="1" applyBorder="1" applyAlignment="1"/>
    <xf numFmtId="0" fontId="1" fillId="2" borderId="52" xfId="0" applyFont="1" applyFill="1" applyBorder="1" applyAlignment="1">
      <alignment wrapText="1"/>
    </xf>
    <xf numFmtId="49" fontId="6" fillId="3" borderId="41" xfId="0" applyNumberFormat="1" applyFont="1" applyFill="1" applyBorder="1" applyAlignment="1">
      <alignment vertical="center" wrapText="1"/>
    </xf>
    <xf numFmtId="49" fontId="1" fillId="2" borderId="41" xfId="0" applyNumberFormat="1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horizontal="right" wrapText="1"/>
    </xf>
    <xf numFmtId="0" fontId="1" fillId="2" borderId="41" xfId="0" applyNumberFormat="1" applyFont="1" applyFill="1" applyBorder="1" applyAlignment="1">
      <alignment horizontal="right"/>
    </xf>
    <xf numFmtId="0" fontId="6" fillId="5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49" fontId="6" fillId="5" borderId="53" xfId="0" applyNumberFormat="1" applyFont="1" applyFill="1" applyBorder="1" applyAlignment="1">
      <alignment vertical="center"/>
    </xf>
    <xf numFmtId="0" fontId="6" fillId="5" borderId="54" xfId="0" applyFont="1" applyFill="1" applyBorder="1" applyAlignment="1">
      <alignment vertical="center"/>
    </xf>
    <xf numFmtId="164" fontId="6" fillId="5" borderId="55" xfId="0" applyNumberFormat="1" applyFont="1" applyFill="1" applyBorder="1" applyAlignment="1">
      <alignment vertical="center"/>
    </xf>
    <xf numFmtId="49" fontId="6" fillId="3" borderId="56" xfId="0" applyNumberFormat="1" applyFont="1" applyFill="1" applyBorder="1" applyAlignment="1">
      <alignment vertical="center"/>
    </xf>
    <xf numFmtId="164" fontId="6" fillId="3" borderId="57" xfId="0" applyNumberFormat="1" applyFont="1" applyFill="1" applyBorder="1" applyAlignment="1">
      <alignment vertical="center"/>
    </xf>
    <xf numFmtId="49" fontId="6" fillId="5" borderId="56" xfId="0" applyNumberFormat="1" applyFont="1" applyFill="1" applyBorder="1" applyAlignment="1">
      <alignment vertical="center"/>
    </xf>
    <xf numFmtId="164" fontId="6" fillId="5" borderId="57" xfId="0" applyNumberFormat="1" applyFont="1" applyFill="1" applyBorder="1" applyAlignment="1">
      <alignment vertical="center"/>
    </xf>
    <xf numFmtId="49" fontId="6" fillId="5" borderId="58" xfId="0" applyNumberFormat="1" applyFont="1" applyFill="1" applyBorder="1" applyAlignment="1">
      <alignment vertical="center"/>
    </xf>
    <xf numFmtId="0" fontId="6" fillId="5" borderId="59" xfId="0" applyFont="1" applyFill="1" applyBorder="1" applyAlignment="1">
      <alignment vertical="center"/>
    </xf>
    <xf numFmtId="164" fontId="6" fillId="5" borderId="60" xfId="0" applyNumberFormat="1" applyFont="1" applyFill="1" applyBorder="1" applyAlignment="1">
      <alignment vertical="center"/>
    </xf>
    <xf numFmtId="49" fontId="1" fillId="2" borderId="49" xfId="0" applyNumberFormat="1" applyFont="1" applyFill="1" applyBorder="1" applyAlignment="1">
      <alignment horizontal="left"/>
    </xf>
    <xf numFmtId="49" fontId="1" fillId="2" borderId="49" xfId="0" applyNumberFormat="1" applyFont="1" applyFill="1" applyBorder="1" applyAlignment="1">
      <alignment horizontal="left" vertical="center" wrapText="1"/>
    </xf>
    <xf numFmtId="49" fontId="1" fillId="2" borderId="49" xfId="0" applyNumberFormat="1" applyFont="1" applyFill="1" applyBorder="1" applyAlignment="1">
      <alignment horizontal="left" wrapText="1"/>
    </xf>
    <xf numFmtId="17" fontId="7" fillId="0" borderId="50" xfId="1" applyNumberFormat="1" applyFont="1" applyBorder="1" applyAlignment="1">
      <alignment horizontal="left" vertical="center"/>
    </xf>
    <xf numFmtId="3" fontId="1" fillId="2" borderId="5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horizontal="left" wrapText="1"/>
    </xf>
    <xf numFmtId="10" fontId="0" fillId="0" borderId="0" xfId="0" applyNumberFormat="1" applyFont="1" applyAlignment="1"/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49" fontId="8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10" fillId="8" borderId="45" xfId="0" applyNumberFormat="1" applyFont="1" applyFill="1" applyBorder="1" applyAlignment="1">
      <alignment horizontal="center" vertical="center"/>
    </xf>
    <xf numFmtId="49" fontId="10" fillId="8" borderId="46" xfId="0" applyNumberFormat="1" applyFont="1" applyFill="1" applyBorder="1" applyAlignment="1">
      <alignment horizontal="center" vertical="center"/>
    </xf>
    <xf numFmtId="49" fontId="10" fillId="8" borderId="47" xfId="0" applyNumberFormat="1" applyFont="1" applyFill="1" applyBorder="1" applyAlignment="1">
      <alignment horizontal="center" vertical="center"/>
    </xf>
    <xf numFmtId="49" fontId="10" fillId="8" borderId="28" xfId="0" applyNumberFormat="1" applyFont="1" applyFill="1" applyBorder="1" applyAlignment="1">
      <alignment vertical="center"/>
    </xf>
    <xf numFmtId="0" fontId="4" fillId="8" borderId="29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76199</xdr:rowOff>
    </xdr:from>
    <xdr:to>
      <xdr:col>6</xdr:col>
      <xdr:colOff>1133475</xdr:colOff>
      <xdr:row>7</xdr:row>
      <xdr:rowOff>142226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799" y="266699"/>
          <a:ext cx="7124701" cy="120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7"/>
  <sheetViews>
    <sheetView showGridLines="0" tabSelected="1" topLeftCell="A62" workbookViewId="0">
      <selection activeCell="J55" sqref="J55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25.28515625" style="1" customWidth="1"/>
    <col min="3" max="3" width="17" style="1" customWidth="1"/>
    <col min="4" max="4" width="14.85546875" style="1" customWidth="1"/>
    <col min="5" max="5" width="14.42578125" style="1" customWidth="1"/>
    <col min="6" max="6" width="18.7109375" style="1" customWidth="1"/>
    <col min="7" max="7" width="17.140625" style="2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19"/>
    </row>
    <row r="2" spans="1:7" ht="15" customHeight="1" x14ac:dyDescent="0.25">
      <c r="A2" s="2"/>
      <c r="B2" s="2"/>
      <c r="C2" s="2"/>
      <c r="D2" s="2"/>
      <c r="E2" s="2"/>
      <c r="F2" s="2"/>
      <c r="G2" s="19"/>
    </row>
    <row r="3" spans="1:7" ht="15" customHeight="1" x14ac:dyDescent="0.25">
      <c r="A3" s="2"/>
      <c r="B3" s="2"/>
      <c r="C3" s="2"/>
      <c r="D3" s="2"/>
      <c r="E3" s="2"/>
      <c r="F3" s="2"/>
      <c r="G3" s="19"/>
    </row>
    <row r="4" spans="1:7" ht="15" customHeight="1" x14ac:dyDescent="0.25">
      <c r="A4" s="2"/>
      <c r="B4" s="2"/>
      <c r="C4" s="2"/>
      <c r="D4" s="2"/>
      <c r="E4" s="2"/>
      <c r="F4" s="2"/>
      <c r="G4" s="19"/>
    </row>
    <row r="5" spans="1:7" ht="15" customHeight="1" x14ac:dyDescent="0.25">
      <c r="A5" s="2"/>
      <c r="B5" s="2"/>
      <c r="C5" s="2"/>
      <c r="D5" s="2"/>
      <c r="E5" s="2"/>
      <c r="F5" s="2"/>
      <c r="G5" s="19"/>
    </row>
    <row r="6" spans="1:7" ht="15" customHeight="1" x14ac:dyDescent="0.25">
      <c r="A6" s="2"/>
      <c r="B6" s="2"/>
      <c r="C6" s="2"/>
      <c r="D6" s="2"/>
      <c r="E6" s="2"/>
      <c r="F6" s="2"/>
      <c r="G6" s="19"/>
    </row>
    <row r="7" spans="1:7" ht="15" customHeight="1" x14ac:dyDescent="0.25">
      <c r="A7" s="2"/>
      <c r="B7" s="2"/>
      <c r="C7" s="2"/>
      <c r="D7" s="2"/>
      <c r="E7" s="2"/>
      <c r="F7" s="2"/>
      <c r="G7" s="19"/>
    </row>
    <row r="8" spans="1:7" ht="15" customHeight="1" x14ac:dyDescent="0.25">
      <c r="A8" s="2"/>
      <c r="B8" s="123"/>
      <c r="C8" s="3"/>
      <c r="D8" s="2"/>
      <c r="E8" s="3"/>
      <c r="F8" s="3"/>
      <c r="G8" s="20"/>
    </row>
    <row r="9" spans="1:7" ht="12" customHeight="1" x14ac:dyDescent="0.25">
      <c r="A9" s="12"/>
      <c r="B9" s="125" t="s">
        <v>0</v>
      </c>
      <c r="C9" s="141" t="s">
        <v>58</v>
      </c>
      <c r="D9" s="36"/>
      <c r="E9" s="151" t="s">
        <v>97</v>
      </c>
      <c r="F9" s="152"/>
      <c r="G9" s="145">
        <v>30</v>
      </c>
    </row>
    <row r="10" spans="1:7" ht="18" customHeight="1" x14ac:dyDescent="0.25">
      <c r="A10" s="12"/>
      <c r="B10" s="126" t="s">
        <v>1</v>
      </c>
      <c r="C10" s="142" t="s">
        <v>59</v>
      </c>
      <c r="D10" s="36"/>
      <c r="E10" s="153" t="s">
        <v>2</v>
      </c>
      <c r="F10" s="154"/>
      <c r="G10" s="146" t="s">
        <v>54</v>
      </c>
    </row>
    <row r="11" spans="1:7" ht="18" customHeight="1" x14ac:dyDescent="0.25">
      <c r="A11" s="12"/>
      <c r="B11" s="126" t="s">
        <v>3</v>
      </c>
      <c r="C11" s="141" t="s">
        <v>53</v>
      </c>
      <c r="D11" s="36"/>
      <c r="E11" s="153" t="s">
        <v>57</v>
      </c>
      <c r="F11" s="154"/>
      <c r="G11" s="147">
        <v>6300</v>
      </c>
    </row>
    <row r="12" spans="1:7" ht="11.25" customHeight="1" x14ac:dyDescent="0.25">
      <c r="A12" s="12"/>
      <c r="B12" s="126" t="s">
        <v>4</v>
      </c>
      <c r="C12" s="143" t="s">
        <v>60</v>
      </c>
      <c r="D12" s="36"/>
      <c r="E12" s="33" t="s">
        <v>5</v>
      </c>
      <c r="F12" s="34"/>
      <c r="G12" s="148">
        <f>G9*G11</f>
        <v>189000</v>
      </c>
    </row>
    <row r="13" spans="1:7" ht="11.25" customHeight="1" x14ac:dyDescent="0.25">
      <c r="A13" s="12"/>
      <c r="B13" s="126" t="s">
        <v>6</v>
      </c>
      <c r="C13" s="141" t="s">
        <v>61</v>
      </c>
      <c r="D13" s="36"/>
      <c r="E13" s="153" t="s">
        <v>7</v>
      </c>
      <c r="F13" s="154"/>
      <c r="G13" s="146" t="s">
        <v>63</v>
      </c>
    </row>
    <row r="14" spans="1:7" ht="13.5" customHeight="1" x14ac:dyDescent="0.25">
      <c r="A14" s="12"/>
      <c r="B14" s="126" t="s">
        <v>8</v>
      </c>
      <c r="C14" s="141" t="s">
        <v>62</v>
      </c>
      <c r="D14" s="36"/>
      <c r="E14" s="153" t="s">
        <v>9</v>
      </c>
      <c r="F14" s="154"/>
      <c r="G14" s="146" t="s">
        <v>54</v>
      </c>
    </row>
    <row r="15" spans="1:7" ht="25.5" customHeight="1" x14ac:dyDescent="0.25">
      <c r="A15" s="12"/>
      <c r="B15" s="126" t="s">
        <v>10</v>
      </c>
      <c r="C15" s="144">
        <v>44713</v>
      </c>
      <c r="D15" s="36"/>
      <c r="E15" s="155" t="s">
        <v>11</v>
      </c>
      <c r="F15" s="156"/>
      <c r="G15" s="149" t="s">
        <v>64</v>
      </c>
    </row>
    <row r="16" spans="1:7" ht="12" customHeight="1" x14ac:dyDescent="0.25">
      <c r="A16" s="2"/>
      <c r="B16" s="124"/>
      <c r="C16" s="37"/>
      <c r="D16" s="38"/>
      <c r="E16" s="39"/>
      <c r="F16" s="39"/>
      <c r="G16" s="40"/>
    </row>
    <row r="17" spans="1:9" ht="12" customHeight="1" x14ac:dyDescent="0.25">
      <c r="A17" s="6"/>
      <c r="B17" s="157" t="s">
        <v>98</v>
      </c>
      <c r="C17" s="158"/>
      <c r="D17" s="158"/>
      <c r="E17" s="158"/>
      <c r="F17" s="158"/>
      <c r="G17" s="158"/>
    </row>
    <row r="18" spans="1:9" ht="12" customHeight="1" x14ac:dyDescent="0.25">
      <c r="A18" s="2"/>
      <c r="B18" s="41"/>
      <c r="C18" s="42"/>
      <c r="D18" s="42"/>
      <c r="E18" s="42"/>
      <c r="F18" s="43"/>
      <c r="G18" s="44"/>
    </row>
    <row r="19" spans="1:9" ht="12" customHeight="1" x14ac:dyDescent="0.25">
      <c r="A19" s="4"/>
      <c r="B19" s="45" t="s">
        <v>12</v>
      </c>
      <c r="C19" s="46"/>
      <c r="D19" s="47"/>
      <c r="E19" s="47"/>
      <c r="F19" s="47"/>
      <c r="G19" s="48"/>
    </row>
    <row r="20" spans="1:9" ht="24" customHeight="1" x14ac:dyDescent="0.25">
      <c r="A20" s="6"/>
      <c r="B20" s="49" t="s">
        <v>13</v>
      </c>
      <c r="C20" s="49" t="s">
        <v>14</v>
      </c>
      <c r="D20" s="49" t="s">
        <v>15</v>
      </c>
      <c r="E20" s="49" t="s">
        <v>16</v>
      </c>
      <c r="F20" s="49" t="s">
        <v>17</v>
      </c>
      <c r="G20" s="49" t="s">
        <v>18</v>
      </c>
      <c r="I20" s="150"/>
    </row>
    <row r="21" spans="1:9" ht="12.75" customHeight="1" x14ac:dyDescent="0.25">
      <c r="A21" s="6"/>
      <c r="B21" s="32" t="s">
        <v>65</v>
      </c>
      <c r="C21" s="7" t="s">
        <v>19</v>
      </c>
      <c r="D21" s="127">
        <v>0.3</v>
      </c>
      <c r="E21" s="5" t="s">
        <v>69</v>
      </c>
      <c r="F21" s="24">
        <v>23600</v>
      </c>
      <c r="G21" s="24">
        <f t="shared" ref="G21:G24" si="0">D21*F21</f>
        <v>7080</v>
      </c>
      <c r="I21" s="22"/>
    </row>
    <row r="22" spans="1:9" ht="12.75" customHeight="1" x14ac:dyDescent="0.25">
      <c r="A22" s="6"/>
      <c r="B22" s="32" t="s">
        <v>66</v>
      </c>
      <c r="C22" s="7" t="s">
        <v>19</v>
      </c>
      <c r="D22" s="127">
        <v>0.3</v>
      </c>
      <c r="E22" s="5" t="s">
        <v>70</v>
      </c>
      <c r="F22" s="24">
        <v>23600</v>
      </c>
      <c r="G22" s="24">
        <f t="shared" si="0"/>
        <v>7080</v>
      </c>
      <c r="I22" s="22"/>
    </row>
    <row r="23" spans="1:9" ht="15.75" customHeight="1" x14ac:dyDescent="0.25">
      <c r="A23" s="6"/>
      <c r="B23" s="32" t="s">
        <v>67</v>
      </c>
      <c r="C23" s="7" t="s">
        <v>19</v>
      </c>
      <c r="D23" s="127">
        <v>0.2</v>
      </c>
      <c r="E23" s="5" t="s">
        <v>70</v>
      </c>
      <c r="F23" s="24">
        <v>23600</v>
      </c>
      <c r="G23" s="24">
        <f t="shared" si="0"/>
        <v>4720</v>
      </c>
      <c r="I23" s="22"/>
    </row>
    <row r="24" spans="1:9" ht="12.75" customHeight="1" x14ac:dyDescent="0.25">
      <c r="A24" s="6"/>
      <c r="B24" s="32" t="s">
        <v>68</v>
      </c>
      <c r="C24" s="7" t="s">
        <v>19</v>
      </c>
      <c r="D24" s="127">
        <v>0.2</v>
      </c>
      <c r="E24" s="5" t="s">
        <v>71</v>
      </c>
      <c r="F24" s="24">
        <v>23600</v>
      </c>
      <c r="G24" s="24">
        <f t="shared" si="0"/>
        <v>4720</v>
      </c>
      <c r="I24" s="22"/>
    </row>
    <row r="25" spans="1:9" ht="12.75" customHeight="1" x14ac:dyDescent="0.25">
      <c r="A25" s="6"/>
      <c r="B25" s="8" t="s">
        <v>20</v>
      </c>
      <c r="C25" s="9"/>
      <c r="D25" s="25"/>
      <c r="E25" s="25"/>
      <c r="F25" s="25"/>
      <c r="G25" s="26">
        <f>SUM(G21:G24)</f>
        <v>23600</v>
      </c>
      <c r="I25" s="22"/>
    </row>
    <row r="26" spans="1:9" ht="12" customHeight="1" x14ac:dyDescent="0.25">
      <c r="A26" s="2"/>
      <c r="B26" s="41"/>
      <c r="C26" s="43"/>
      <c r="D26" s="43"/>
      <c r="E26" s="43"/>
      <c r="F26" s="50"/>
      <c r="G26" s="51"/>
      <c r="I26" s="22"/>
    </row>
    <row r="27" spans="1:9" ht="12" customHeight="1" x14ac:dyDescent="0.25">
      <c r="A27" s="4"/>
      <c r="B27" s="52" t="s">
        <v>21</v>
      </c>
      <c r="C27" s="53"/>
      <c r="D27" s="54"/>
      <c r="E27" s="54"/>
      <c r="F27" s="55"/>
      <c r="G27" s="56"/>
      <c r="I27" s="22"/>
    </row>
    <row r="28" spans="1:9" ht="24" customHeight="1" x14ac:dyDescent="0.25">
      <c r="A28" s="4"/>
      <c r="B28" s="57" t="s">
        <v>13</v>
      </c>
      <c r="C28" s="58" t="s">
        <v>14</v>
      </c>
      <c r="D28" s="58" t="s">
        <v>15</v>
      </c>
      <c r="E28" s="57" t="s">
        <v>55</v>
      </c>
      <c r="F28" s="58" t="s">
        <v>17</v>
      </c>
      <c r="G28" s="57" t="s">
        <v>18</v>
      </c>
      <c r="I28" s="22"/>
    </row>
    <row r="29" spans="1:9" ht="12" customHeight="1" x14ac:dyDescent="0.25">
      <c r="A29" s="4"/>
      <c r="B29" s="59"/>
      <c r="C29" s="60" t="s">
        <v>55</v>
      </c>
      <c r="D29" s="60" t="s">
        <v>55</v>
      </c>
      <c r="E29" s="60" t="s">
        <v>55</v>
      </c>
      <c r="F29" s="61" t="s">
        <v>55</v>
      </c>
      <c r="G29" s="62"/>
      <c r="I29" s="22"/>
    </row>
    <row r="30" spans="1:9" ht="12" customHeight="1" x14ac:dyDescent="0.25">
      <c r="A30" s="4"/>
      <c r="B30" s="10" t="s">
        <v>22</v>
      </c>
      <c r="C30" s="11"/>
      <c r="D30" s="11"/>
      <c r="E30" s="11"/>
      <c r="F30" s="63"/>
      <c r="G30" s="64">
        <f>SUM(G29:G29)</f>
        <v>0</v>
      </c>
      <c r="I30" s="22"/>
    </row>
    <row r="31" spans="1:9" ht="12" customHeight="1" x14ac:dyDescent="0.25">
      <c r="A31" s="2"/>
      <c r="B31" s="65"/>
      <c r="C31" s="66"/>
      <c r="D31" s="66"/>
      <c r="E31" s="66"/>
      <c r="F31" s="67"/>
      <c r="G31" s="68"/>
      <c r="I31" s="22"/>
    </row>
    <row r="32" spans="1:9" ht="12" customHeight="1" x14ac:dyDescent="0.25">
      <c r="A32" s="4"/>
      <c r="B32" s="52" t="s">
        <v>23</v>
      </c>
      <c r="C32" s="53"/>
      <c r="D32" s="54"/>
      <c r="E32" s="54"/>
      <c r="F32" s="55"/>
      <c r="G32" s="56"/>
      <c r="I32" s="22"/>
    </row>
    <row r="33" spans="1:11" ht="24" customHeight="1" x14ac:dyDescent="0.25">
      <c r="A33" s="4"/>
      <c r="B33" s="69" t="s">
        <v>13</v>
      </c>
      <c r="C33" s="69" t="s">
        <v>14</v>
      </c>
      <c r="D33" s="69" t="s">
        <v>15</v>
      </c>
      <c r="E33" s="69" t="s">
        <v>16</v>
      </c>
      <c r="F33" s="70" t="s">
        <v>17</v>
      </c>
      <c r="G33" s="69" t="s">
        <v>18</v>
      </c>
      <c r="I33" s="22"/>
    </row>
    <row r="34" spans="1:11" ht="12.75" customHeight="1" x14ac:dyDescent="0.25">
      <c r="A34" s="6"/>
      <c r="B34" s="32" t="s">
        <v>72</v>
      </c>
      <c r="C34" s="7" t="s">
        <v>24</v>
      </c>
      <c r="D34" s="127">
        <v>0.1</v>
      </c>
      <c r="E34" s="5" t="s">
        <v>71</v>
      </c>
      <c r="F34" s="24">
        <v>189000</v>
      </c>
      <c r="G34" s="24">
        <f>D34*F34</f>
        <v>18900</v>
      </c>
      <c r="I34" s="22"/>
    </row>
    <row r="35" spans="1:11" ht="12.75" customHeight="1" x14ac:dyDescent="0.25">
      <c r="A35" s="4"/>
      <c r="B35" s="10" t="s">
        <v>25</v>
      </c>
      <c r="C35" s="11"/>
      <c r="D35" s="27"/>
      <c r="E35" s="27"/>
      <c r="F35" s="27"/>
      <c r="G35" s="28">
        <f>SUM(G34:G34)</f>
        <v>18900</v>
      </c>
      <c r="I35" s="22"/>
    </row>
    <row r="36" spans="1:11" ht="12" customHeight="1" x14ac:dyDescent="0.25">
      <c r="A36" s="2"/>
      <c r="B36" s="65"/>
      <c r="C36" s="66"/>
      <c r="D36" s="66"/>
      <c r="E36" s="66"/>
      <c r="F36" s="67"/>
      <c r="G36" s="68"/>
      <c r="I36" s="22"/>
    </row>
    <row r="37" spans="1:11" ht="12" customHeight="1" x14ac:dyDescent="0.25">
      <c r="A37" s="4"/>
      <c r="B37" s="52" t="s">
        <v>26</v>
      </c>
      <c r="C37" s="53"/>
      <c r="D37" s="54"/>
      <c r="E37" s="54"/>
      <c r="F37" s="55"/>
      <c r="G37" s="56"/>
      <c r="I37" s="22"/>
    </row>
    <row r="38" spans="1:11" ht="24" customHeight="1" x14ac:dyDescent="0.25">
      <c r="A38" s="4"/>
      <c r="B38" s="71" t="s">
        <v>27</v>
      </c>
      <c r="C38" s="71" t="s">
        <v>28</v>
      </c>
      <c r="D38" s="71" t="s">
        <v>29</v>
      </c>
      <c r="E38" s="71" t="s">
        <v>16</v>
      </c>
      <c r="F38" s="71" t="s">
        <v>17</v>
      </c>
      <c r="G38" s="72" t="s">
        <v>18</v>
      </c>
      <c r="I38" s="22"/>
      <c r="K38" s="13"/>
    </row>
    <row r="39" spans="1:11" ht="12.75" customHeight="1" x14ac:dyDescent="0.25">
      <c r="A39" s="12"/>
      <c r="B39" s="23" t="s">
        <v>73</v>
      </c>
      <c r="C39" s="14"/>
      <c r="D39" s="16"/>
      <c r="E39" s="14"/>
      <c r="F39" s="17"/>
      <c r="G39" s="17" t="s">
        <v>55</v>
      </c>
      <c r="I39" s="22"/>
    </row>
    <row r="40" spans="1:11" ht="12.75" customHeight="1" x14ac:dyDescent="0.25">
      <c r="A40" s="12"/>
      <c r="B40" s="18" t="s">
        <v>92</v>
      </c>
      <c r="C40" s="15" t="s">
        <v>100</v>
      </c>
      <c r="D40" s="29">
        <v>6</v>
      </c>
      <c r="E40" s="29" t="s">
        <v>81</v>
      </c>
      <c r="F40" s="30">
        <v>950</v>
      </c>
      <c r="G40" s="30">
        <f t="shared" ref="G40:G45" si="1">D40*F40</f>
        <v>5700</v>
      </c>
      <c r="I40" s="22"/>
    </row>
    <row r="41" spans="1:11" ht="12.75" customHeight="1" x14ac:dyDescent="0.25">
      <c r="A41" s="12"/>
      <c r="B41" s="18" t="s">
        <v>74</v>
      </c>
      <c r="C41" s="14" t="s">
        <v>78</v>
      </c>
      <c r="D41" s="128">
        <v>6</v>
      </c>
      <c r="E41" s="31" t="s">
        <v>81</v>
      </c>
      <c r="F41" s="30">
        <v>1260</v>
      </c>
      <c r="G41" s="30">
        <f t="shared" si="1"/>
        <v>7560</v>
      </c>
      <c r="I41" s="22"/>
    </row>
    <row r="42" spans="1:11" ht="12.75" customHeight="1" x14ac:dyDescent="0.25">
      <c r="A42" s="12"/>
      <c r="B42" s="23" t="s">
        <v>75</v>
      </c>
      <c r="C42" s="14"/>
      <c r="D42" s="128"/>
      <c r="E42" s="31"/>
      <c r="F42" s="30"/>
      <c r="G42" s="30" t="s">
        <v>55</v>
      </c>
      <c r="I42" s="22"/>
    </row>
    <row r="43" spans="1:11" ht="12.75" customHeight="1" x14ac:dyDescent="0.25">
      <c r="A43" s="12"/>
      <c r="B43" s="18" t="s">
        <v>76</v>
      </c>
      <c r="C43" s="14" t="s">
        <v>79</v>
      </c>
      <c r="D43" s="128">
        <v>4</v>
      </c>
      <c r="E43" s="31" t="s">
        <v>82</v>
      </c>
      <c r="F43" s="30">
        <v>5050</v>
      </c>
      <c r="G43" s="30">
        <f t="shared" si="1"/>
        <v>20200</v>
      </c>
      <c r="I43" s="22"/>
    </row>
    <row r="44" spans="1:11" ht="12.75" customHeight="1" x14ac:dyDescent="0.25">
      <c r="A44" s="12"/>
      <c r="B44" s="23" t="s">
        <v>56</v>
      </c>
      <c r="C44" s="14"/>
      <c r="D44" s="128"/>
      <c r="E44" s="31"/>
      <c r="F44" s="30"/>
      <c r="G44" s="30" t="s">
        <v>55</v>
      </c>
      <c r="I44" s="22"/>
    </row>
    <row r="45" spans="1:11" ht="12.75" customHeight="1" x14ac:dyDescent="0.25">
      <c r="A45" s="12"/>
      <c r="B45" s="18" t="s">
        <v>77</v>
      </c>
      <c r="C45" s="14" t="s">
        <v>80</v>
      </c>
      <c r="D45" s="128">
        <v>3</v>
      </c>
      <c r="E45" s="31" t="s">
        <v>82</v>
      </c>
      <c r="F45" s="30">
        <v>7550</v>
      </c>
      <c r="G45" s="30">
        <f t="shared" si="1"/>
        <v>22650</v>
      </c>
      <c r="I45" s="22"/>
    </row>
    <row r="46" spans="1:11" ht="13.5" customHeight="1" x14ac:dyDescent="0.25">
      <c r="A46" s="12"/>
      <c r="B46" s="73" t="s">
        <v>30</v>
      </c>
      <c r="C46" s="74"/>
      <c r="D46" s="74"/>
      <c r="E46" s="75"/>
      <c r="F46" s="75"/>
      <c r="G46" s="76">
        <f>SUM(G39:G45)</f>
        <v>56110</v>
      </c>
      <c r="I46" s="22"/>
    </row>
    <row r="47" spans="1:11" ht="12" customHeight="1" x14ac:dyDescent="0.25">
      <c r="A47" s="2"/>
      <c r="B47" s="77"/>
      <c r="C47" s="78"/>
      <c r="D47" s="78"/>
      <c r="E47" s="79"/>
      <c r="F47" s="80"/>
      <c r="G47" s="81"/>
      <c r="I47" s="22"/>
    </row>
    <row r="48" spans="1:11" ht="12" customHeight="1" x14ac:dyDescent="0.25">
      <c r="A48" s="4"/>
      <c r="B48" s="52" t="s">
        <v>31</v>
      </c>
      <c r="C48" s="53"/>
      <c r="D48" s="54"/>
      <c r="E48" s="54"/>
      <c r="F48" s="55"/>
      <c r="G48" s="56"/>
      <c r="I48" s="22"/>
    </row>
    <row r="49" spans="1:9" ht="24" customHeight="1" x14ac:dyDescent="0.25">
      <c r="A49" s="4"/>
      <c r="B49" s="82" t="s">
        <v>32</v>
      </c>
      <c r="C49" s="71" t="s">
        <v>28</v>
      </c>
      <c r="D49" s="71" t="s">
        <v>29</v>
      </c>
      <c r="E49" s="82" t="s">
        <v>16</v>
      </c>
      <c r="F49" s="71" t="s">
        <v>17</v>
      </c>
      <c r="G49" s="82" t="s">
        <v>18</v>
      </c>
      <c r="I49" s="22"/>
    </row>
    <row r="50" spans="1:9" ht="16.5" customHeight="1" x14ac:dyDescent="0.25">
      <c r="A50" s="12"/>
      <c r="B50" s="83" t="s">
        <v>83</v>
      </c>
      <c r="C50" s="15" t="s">
        <v>78</v>
      </c>
      <c r="D50" s="15">
        <v>0.1</v>
      </c>
      <c r="E50" s="31" t="s">
        <v>89</v>
      </c>
      <c r="F50" s="30">
        <v>10400</v>
      </c>
      <c r="G50" s="30">
        <f t="shared" ref="G50:G55" si="2">D50*F50</f>
        <v>1040</v>
      </c>
      <c r="I50" s="22"/>
    </row>
    <row r="51" spans="1:9" ht="16.5" customHeight="1" x14ac:dyDescent="0.25">
      <c r="A51" s="12"/>
      <c r="B51" s="83" t="s">
        <v>84</v>
      </c>
      <c r="C51" s="15" t="s">
        <v>99</v>
      </c>
      <c r="D51" s="15">
        <v>16</v>
      </c>
      <c r="E51" s="31" t="s">
        <v>89</v>
      </c>
      <c r="F51" s="30">
        <v>1050</v>
      </c>
      <c r="G51" s="30">
        <f t="shared" si="2"/>
        <v>16800</v>
      </c>
      <c r="I51" s="22"/>
    </row>
    <row r="52" spans="1:9" ht="16.5" customHeight="1" x14ac:dyDescent="0.25">
      <c r="A52" s="12"/>
      <c r="B52" s="83" t="s">
        <v>85</v>
      </c>
      <c r="C52" s="15" t="s">
        <v>14</v>
      </c>
      <c r="D52" s="15">
        <v>0.1</v>
      </c>
      <c r="E52" s="31" t="s">
        <v>89</v>
      </c>
      <c r="F52" s="30">
        <v>10400</v>
      </c>
      <c r="G52" s="30">
        <f t="shared" si="2"/>
        <v>1040</v>
      </c>
      <c r="I52" s="22"/>
    </row>
    <row r="53" spans="1:9" ht="16.5" customHeight="1" x14ac:dyDescent="0.25">
      <c r="A53" s="12"/>
      <c r="B53" s="83" t="s">
        <v>86</v>
      </c>
      <c r="C53" s="15" t="s">
        <v>14</v>
      </c>
      <c r="D53" s="15">
        <v>0.1</v>
      </c>
      <c r="E53" s="31" t="s">
        <v>89</v>
      </c>
      <c r="F53" s="30">
        <v>10400</v>
      </c>
      <c r="G53" s="30">
        <f t="shared" si="2"/>
        <v>1040</v>
      </c>
      <c r="I53" s="22"/>
    </row>
    <row r="54" spans="1:9" ht="16.5" customHeight="1" x14ac:dyDescent="0.25">
      <c r="A54" s="12"/>
      <c r="B54" s="83" t="s">
        <v>87</v>
      </c>
      <c r="C54" s="15" t="s">
        <v>14</v>
      </c>
      <c r="D54" s="15">
        <v>0.1</v>
      </c>
      <c r="E54" s="31" t="s">
        <v>89</v>
      </c>
      <c r="F54" s="30">
        <v>10400</v>
      </c>
      <c r="G54" s="30">
        <f t="shared" si="2"/>
        <v>1040</v>
      </c>
      <c r="I54" s="22"/>
    </row>
    <row r="55" spans="1:9" ht="16.5" customHeight="1" x14ac:dyDescent="0.25">
      <c r="A55" s="12"/>
      <c r="B55" s="83" t="s">
        <v>88</v>
      </c>
      <c r="C55" s="15" t="s">
        <v>14</v>
      </c>
      <c r="D55" s="15">
        <v>0.1</v>
      </c>
      <c r="E55" s="31" t="s">
        <v>89</v>
      </c>
      <c r="F55" s="30">
        <v>11850</v>
      </c>
      <c r="G55" s="30">
        <f t="shared" si="2"/>
        <v>1185</v>
      </c>
      <c r="I55" s="22"/>
    </row>
    <row r="56" spans="1:9" ht="13.5" customHeight="1" x14ac:dyDescent="0.25">
      <c r="A56" s="4"/>
      <c r="B56" s="84" t="s">
        <v>33</v>
      </c>
      <c r="C56" s="85"/>
      <c r="D56" s="85"/>
      <c r="E56" s="86"/>
      <c r="F56" s="86"/>
      <c r="G56" s="87">
        <f>SUM(G50:G55)</f>
        <v>22145</v>
      </c>
      <c r="I56" s="22"/>
    </row>
    <row r="57" spans="1:9" ht="12" customHeight="1" x14ac:dyDescent="0.25">
      <c r="A57" s="2"/>
      <c r="B57" s="88"/>
      <c r="C57" s="88"/>
      <c r="D57" s="88"/>
      <c r="E57" s="88"/>
      <c r="F57" s="89"/>
      <c r="G57" s="90"/>
    </row>
    <row r="58" spans="1:9" ht="12" customHeight="1" x14ac:dyDescent="0.25">
      <c r="A58" s="12"/>
      <c r="B58" s="131" t="s">
        <v>34</v>
      </c>
      <c r="C58" s="132"/>
      <c r="D58" s="132"/>
      <c r="E58" s="132"/>
      <c r="F58" s="132"/>
      <c r="G58" s="133">
        <f>G25+G30+G35+G46+G56</f>
        <v>120755</v>
      </c>
    </row>
    <row r="59" spans="1:9" ht="12" customHeight="1" x14ac:dyDescent="0.25">
      <c r="A59" s="12"/>
      <c r="B59" s="134" t="s">
        <v>35</v>
      </c>
      <c r="C59" s="130"/>
      <c r="D59" s="130"/>
      <c r="E59" s="130"/>
      <c r="F59" s="130"/>
      <c r="G59" s="135">
        <f>G58*0.05</f>
        <v>6037.75</v>
      </c>
    </row>
    <row r="60" spans="1:9" ht="12" customHeight="1" x14ac:dyDescent="0.25">
      <c r="A60" s="12"/>
      <c r="B60" s="136" t="s">
        <v>36</v>
      </c>
      <c r="C60" s="129"/>
      <c r="D60" s="129"/>
      <c r="E60" s="129"/>
      <c r="F60" s="129"/>
      <c r="G60" s="137">
        <f>G59+G58</f>
        <v>126792.75</v>
      </c>
    </row>
    <row r="61" spans="1:9" ht="12" customHeight="1" x14ac:dyDescent="0.25">
      <c r="A61" s="12"/>
      <c r="B61" s="134" t="s">
        <v>37</v>
      </c>
      <c r="C61" s="130"/>
      <c r="D61" s="130"/>
      <c r="E61" s="130"/>
      <c r="F61" s="130"/>
      <c r="G61" s="135">
        <f>G12</f>
        <v>189000</v>
      </c>
    </row>
    <row r="62" spans="1:9" ht="12" customHeight="1" x14ac:dyDescent="0.25">
      <c r="A62" s="12"/>
      <c r="B62" s="138" t="s">
        <v>38</v>
      </c>
      <c r="C62" s="139"/>
      <c r="D62" s="139"/>
      <c r="E62" s="139"/>
      <c r="F62" s="139"/>
      <c r="G62" s="140">
        <f>G61-G60</f>
        <v>62207.25</v>
      </c>
    </row>
    <row r="63" spans="1:9" ht="12" customHeight="1" x14ac:dyDescent="0.25">
      <c r="A63" s="12"/>
      <c r="B63" s="91" t="s">
        <v>90</v>
      </c>
      <c r="C63" s="92"/>
      <c r="D63" s="92"/>
      <c r="E63" s="92"/>
      <c r="F63" s="92"/>
      <c r="G63" s="93"/>
    </row>
    <row r="64" spans="1:9" ht="12.75" customHeight="1" thickBot="1" x14ac:dyDescent="0.3">
      <c r="A64" s="12"/>
      <c r="B64" s="94"/>
      <c r="C64" s="92"/>
      <c r="D64" s="92"/>
      <c r="E64" s="92"/>
      <c r="F64" s="92"/>
      <c r="G64" s="93"/>
    </row>
    <row r="65" spans="1:7" ht="12" customHeight="1" x14ac:dyDescent="0.25">
      <c r="A65" s="12"/>
      <c r="B65" s="95" t="s">
        <v>91</v>
      </c>
      <c r="C65" s="96"/>
      <c r="D65" s="96"/>
      <c r="E65" s="96"/>
      <c r="F65" s="97"/>
      <c r="G65" s="93"/>
    </row>
    <row r="66" spans="1:7" ht="12" customHeight="1" x14ac:dyDescent="0.25">
      <c r="A66" s="12"/>
      <c r="B66" s="98" t="s">
        <v>39</v>
      </c>
      <c r="C66" s="99"/>
      <c r="D66" s="99"/>
      <c r="E66" s="99"/>
      <c r="F66" s="100"/>
      <c r="G66" s="93"/>
    </row>
    <row r="67" spans="1:7" ht="12" customHeight="1" x14ac:dyDescent="0.25">
      <c r="A67" s="12"/>
      <c r="B67" s="98" t="s">
        <v>40</v>
      </c>
      <c r="C67" s="99"/>
      <c r="D67" s="99"/>
      <c r="E67" s="99"/>
      <c r="F67" s="100"/>
      <c r="G67" s="93"/>
    </row>
    <row r="68" spans="1:7" ht="12" customHeight="1" x14ac:dyDescent="0.25">
      <c r="A68" s="12"/>
      <c r="B68" s="98" t="s">
        <v>41</v>
      </c>
      <c r="C68" s="99"/>
      <c r="D68" s="99"/>
      <c r="E68" s="99"/>
      <c r="F68" s="100"/>
      <c r="G68" s="93"/>
    </row>
    <row r="69" spans="1:7" ht="12" customHeight="1" x14ac:dyDescent="0.25">
      <c r="A69" s="12"/>
      <c r="B69" s="98" t="s">
        <v>42</v>
      </c>
      <c r="C69" s="99"/>
      <c r="D69" s="99"/>
      <c r="E69" s="99"/>
      <c r="F69" s="100"/>
      <c r="G69" s="93"/>
    </row>
    <row r="70" spans="1:7" ht="12" customHeight="1" x14ac:dyDescent="0.25">
      <c r="A70" s="12"/>
      <c r="B70" s="98" t="s">
        <v>43</v>
      </c>
      <c r="C70" s="99"/>
      <c r="D70" s="99"/>
      <c r="E70" s="99"/>
      <c r="F70" s="100"/>
      <c r="G70" s="93"/>
    </row>
    <row r="71" spans="1:7" ht="12.75" customHeight="1" thickBot="1" x14ac:dyDescent="0.3">
      <c r="A71" s="12"/>
      <c r="B71" s="101" t="s">
        <v>44</v>
      </c>
      <c r="C71" s="102"/>
      <c r="D71" s="102"/>
      <c r="E71" s="102"/>
      <c r="F71" s="103"/>
      <c r="G71" s="93"/>
    </row>
    <row r="72" spans="1:7" ht="12.75" customHeight="1" x14ac:dyDescent="0.25">
      <c r="A72" s="12"/>
      <c r="B72" s="94"/>
      <c r="C72" s="99"/>
      <c r="D72" s="99"/>
      <c r="E72" s="99"/>
      <c r="F72" s="99"/>
      <c r="G72" s="93"/>
    </row>
    <row r="73" spans="1:7" ht="15" customHeight="1" thickBot="1" x14ac:dyDescent="0.3">
      <c r="A73" s="12"/>
      <c r="B73" s="162" t="s">
        <v>45</v>
      </c>
      <c r="C73" s="163"/>
      <c r="D73" s="104"/>
      <c r="E73" s="105"/>
      <c r="F73" s="105"/>
      <c r="G73" s="93"/>
    </row>
    <row r="74" spans="1:7" ht="12" customHeight="1" x14ac:dyDescent="0.25">
      <c r="A74" s="12"/>
      <c r="B74" s="106" t="s">
        <v>32</v>
      </c>
      <c r="C74" s="107" t="s">
        <v>96</v>
      </c>
      <c r="D74" s="108" t="s">
        <v>46</v>
      </c>
      <c r="E74" s="105"/>
      <c r="F74" s="105"/>
      <c r="G74" s="93"/>
    </row>
    <row r="75" spans="1:7" ht="12" customHeight="1" x14ac:dyDescent="0.25">
      <c r="A75" s="12"/>
      <c r="B75" s="109" t="s">
        <v>47</v>
      </c>
      <c r="C75" s="110">
        <f>G25</f>
        <v>23600</v>
      </c>
      <c r="D75" s="111">
        <f>(C75/C81)</f>
        <v>0.18613051613755519</v>
      </c>
      <c r="E75" s="105"/>
      <c r="F75" s="105"/>
      <c r="G75" s="93"/>
    </row>
    <row r="76" spans="1:7" ht="12" customHeight="1" x14ac:dyDescent="0.25">
      <c r="A76" s="12"/>
      <c r="B76" s="109" t="s">
        <v>48</v>
      </c>
      <c r="C76" s="110">
        <f>G30</f>
        <v>0</v>
      </c>
      <c r="D76" s="111">
        <v>0</v>
      </c>
      <c r="E76" s="105"/>
      <c r="F76" s="105"/>
      <c r="G76" s="93"/>
    </row>
    <row r="77" spans="1:7" ht="12" customHeight="1" x14ac:dyDescent="0.25">
      <c r="A77" s="12"/>
      <c r="B77" s="109" t="s">
        <v>49</v>
      </c>
      <c r="C77" s="110">
        <f>G35</f>
        <v>18900</v>
      </c>
      <c r="D77" s="111">
        <f>(C77/C81)</f>
        <v>0.14906215063558445</v>
      </c>
      <c r="E77" s="105"/>
      <c r="F77" s="105"/>
      <c r="G77" s="93"/>
    </row>
    <row r="78" spans="1:7" ht="12" customHeight="1" x14ac:dyDescent="0.25">
      <c r="A78" s="12"/>
      <c r="B78" s="109" t="s">
        <v>27</v>
      </c>
      <c r="C78" s="110">
        <f>G46</f>
        <v>56110</v>
      </c>
      <c r="D78" s="111">
        <f>(C78/C81)</f>
        <v>0.44253318900331445</v>
      </c>
      <c r="E78" s="105"/>
      <c r="F78" s="105"/>
      <c r="G78" s="93"/>
    </row>
    <row r="79" spans="1:7" ht="12" customHeight="1" x14ac:dyDescent="0.25">
      <c r="A79" s="12"/>
      <c r="B79" s="109" t="s">
        <v>50</v>
      </c>
      <c r="C79" s="112">
        <f>G56</f>
        <v>22145</v>
      </c>
      <c r="D79" s="111">
        <f>(C79/C81)</f>
        <v>0.17465509660449829</v>
      </c>
      <c r="E79" s="113"/>
      <c r="F79" s="113"/>
      <c r="G79" s="93"/>
    </row>
    <row r="80" spans="1:7" ht="12" customHeight="1" x14ac:dyDescent="0.25">
      <c r="A80" s="12"/>
      <c r="B80" s="109" t="s">
        <v>51</v>
      </c>
      <c r="C80" s="112">
        <f>G59</f>
        <v>6037.75</v>
      </c>
      <c r="D80" s="111">
        <f>(C80/C81)</f>
        <v>4.7619047619047616E-2</v>
      </c>
      <c r="E80" s="113"/>
      <c r="F80" s="113"/>
      <c r="G80" s="93"/>
    </row>
    <row r="81" spans="1:7" ht="12.75" customHeight="1" thickBot="1" x14ac:dyDescent="0.3">
      <c r="A81" s="12"/>
      <c r="B81" s="114" t="s">
        <v>101</v>
      </c>
      <c r="C81" s="115">
        <f>SUM(C75:C80)</f>
        <v>126792.75</v>
      </c>
      <c r="D81" s="116">
        <f>SUM(D75:D80)</f>
        <v>1</v>
      </c>
      <c r="E81" s="113"/>
      <c r="F81" s="113"/>
      <c r="G81" s="93"/>
    </row>
    <row r="82" spans="1:7" ht="12" customHeight="1" x14ac:dyDescent="0.25">
      <c r="A82" s="12"/>
      <c r="B82" s="94"/>
      <c r="C82" s="92"/>
      <c r="D82" s="92"/>
      <c r="E82" s="92"/>
      <c r="F82" s="92"/>
      <c r="G82" s="93"/>
    </row>
    <row r="83" spans="1:7" ht="12.75" customHeight="1" thickBot="1" x14ac:dyDescent="0.3">
      <c r="A83" s="12"/>
      <c r="B83" s="35"/>
      <c r="C83" s="92"/>
      <c r="D83" s="92"/>
      <c r="E83" s="92"/>
      <c r="F83" s="92"/>
      <c r="G83" s="93"/>
    </row>
    <row r="84" spans="1:7" ht="12" customHeight="1" thickBot="1" x14ac:dyDescent="0.3">
      <c r="A84" s="12"/>
      <c r="B84" s="159" t="s">
        <v>93</v>
      </c>
      <c r="C84" s="160"/>
      <c r="D84" s="160"/>
      <c r="E84" s="161"/>
      <c r="F84" s="113"/>
      <c r="G84" s="93"/>
    </row>
    <row r="85" spans="1:7" ht="12" customHeight="1" x14ac:dyDescent="0.25">
      <c r="A85" s="12"/>
      <c r="B85" s="117" t="s">
        <v>94</v>
      </c>
      <c r="C85" s="118">
        <v>25</v>
      </c>
      <c r="D85" s="118">
        <f>G9</f>
        <v>30</v>
      </c>
      <c r="E85" s="118">
        <v>35</v>
      </c>
      <c r="F85" s="119"/>
      <c r="G85" s="120"/>
    </row>
    <row r="86" spans="1:7" ht="12.75" customHeight="1" thickBot="1" x14ac:dyDescent="0.3">
      <c r="A86" s="12"/>
      <c r="B86" s="114" t="s">
        <v>95</v>
      </c>
      <c r="C86" s="115">
        <f>(G60/C85)</f>
        <v>5071.71</v>
      </c>
      <c r="D86" s="115">
        <f>(G60/D85)</f>
        <v>4226.4250000000002</v>
      </c>
      <c r="E86" s="121">
        <f>(G60/E85)</f>
        <v>3622.65</v>
      </c>
      <c r="F86" s="119"/>
      <c r="G86" s="120"/>
    </row>
    <row r="87" spans="1:7" ht="15.6" customHeight="1" x14ac:dyDescent="0.25">
      <c r="A87" s="12"/>
      <c r="B87" s="91" t="s">
        <v>52</v>
      </c>
      <c r="C87" s="99"/>
      <c r="D87" s="99"/>
      <c r="E87" s="99"/>
      <c r="F87" s="99"/>
      <c r="G87" s="122"/>
    </row>
  </sheetData>
  <mergeCells count="9">
    <mergeCell ref="E9:F9"/>
    <mergeCell ref="E14:F14"/>
    <mergeCell ref="E15:F15"/>
    <mergeCell ref="B17:G17"/>
    <mergeCell ref="B84:E84"/>
    <mergeCell ref="B73:C73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2022-07-04T18:31:32Z</dcterms:modified>
</cp:coreProperties>
</file>