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APICOL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C70" i="1"/>
  <c r="C69" i="1"/>
  <c r="G23" i="1" l="1"/>
  <c r="G22" i="1"/>
  <c r="G21" i="1"/>
  <c r="G12" i="1" l="1"/>
  <c r="G43" i="1"/>
  <c r="G42" i="1"/>
  <c r="G44" i="1" s="1"/>
  <c r="C71" i="1" s="1"/>
  <c r="G24" i="1"/>
  <c r="G25" i="1" s="1"/>
  <c r="G51" i="1" l="1"/>
  <c r="C68" i="1"/>
  <c r="G54" i="1"/>
  <c r="G52" i="1" l="1"/>
  <c r="C73" i="1" s="1"/>
  <c r="G53" i="1" l="1"/>
  <c r="C74" i="1"/>
  <c r="D68" i="1" s="1"/>
  <c r="D79" i="1" l="1"/>
  <c r="C79" i="1"/>
  <c r="E79" i="1"/>
  <c r="G55" i="1"/>
  <c r="D73" i="1"/>
  <c r="D71" i="1"/>
  <c r="D72" i="1"/>
  <c r="D70" i="1"/>
  <c r="D74" i="1" l="1"/>
</calcChain>
</file>

<file path=xl/sharedStrings.xml><?xml version="1.0" encoding="utf-8"?>
<sst xmlns="http://schemas.openxmlformats.org/spreadsheetml/2006/main" count="117" uniqueCount="84">
  <si>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</si>
  <si>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</si>
  <si>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</si>
  <si>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</si>
  <si>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</si>
  <si>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</si>
  <si>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</si>
  <si>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</si>
  <si>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</si>
  <si>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</si>
  <si>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</si>
  <si>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</si>
  <si>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</si>
  <si>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</si>
  <si>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</si>
  <si>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</si>
  <si>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</si>
  <si>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</si>
  <si>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</si>
  <si>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</si>
  <si>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</si>
  <si>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</si>
  <si>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</si>
  <si>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</si>
  <si>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</si>
  <si>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</si>
  <si>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</si>
  <si>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</si>
  <si>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</si>
  <si>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</si>
  <si>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</si>
  <si>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</si>
  <si>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</si>
  <si>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</si>
  <si>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</si>
  <si>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</si>
  <si>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</si>
  <si>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</si>
  <si>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</si>
  <si>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</si>
  <si>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</si>
  <si>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</si>
  <si>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</si>
  <si>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</si>
  <si>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</si>
  <si>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</si>
  <si>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ARAUCANÍA</t>
  </si>
  <si>
    <t>VICTORIA</t>
  </si>
  <si>
    <t>APICULTURA</t>
  </si>
  <si>
    <t>No aplica</t>
  </si>
  <si>
    <t>MARZO 2023</t>
  </si>
  <si>
    <t>MEDIO -BAJO</t>
  </si>
  <si>
    <t>PRECIO ESPERADO ($/kg)</t>
  </si>
  <si>
    <t>MERCADO LOCAL</t>
  </si>
  <si>
    <t>DICIEMBRE - ENERO 2023</t>
  </si>
  <si>
    <t>VIENTOS, VARROA</t>
  </si>
  <si>
    <t>Preparación colmena</t>
  </si>
  <si>
    <t>Alimentacion</t>
  </si>
  <si>
    <t>Energéticos</t>
  </si>
  <si>
    <t>Proteico-aminoácidos</t>
  </si>
  <si>
    <t>Subtotal Manejo colmena</t>
  </si>
  <si>
    <t>Acaricidas</t>
  </si>
  <si>
    <t>Insecticidas</t>
  </si>
  <si>
    <t>Subtotal Plaguicidas</t>
  </si>
  <si>
    <t>Cosecha</t>
  </si>
  <si>
    <t>Costo unitario (*)</t>
  </si>
  <si>
    <t>RENDIMIENTO (kilos de miel /colmena)</t>
  </si>
  <si>
    <t>Manejo Sanitario</t>
  </si>
  <si>
    <t>Febrero-Octubre</t>
  </si>
  <si>
    <t>Marzo-Seotiembre</t>
  </si>
  <si>
    <t>u</t>
  </si>
  <si>
    <t>MANO DE OBRA</t>
  </si>
  <si>
    <t>JORNADA ANIMAL</t>
  </si>
  <si>
    <t>Subtotal jornada animal</t>
  </si>
  <si>
    <t>MAQUINARIA</t>
  </si>
  <si>
    <t>Subtotal maquinaria</t>
  </si>
  <si>
    <t>INSUMOS</t>
  </si>
  <si>
    <t>Diciembre-Febrero</t>
  </si>
  <si>
    <t>Rendimiento  (kilos de miel/ colmena)</t>
  </si>
  <si>
    <t>ESCENARIOS COSTO UNITARIO  ($/kilo de miel)</t>
  </si>
  <si>
    <t>$/colmena</t>
  </si>
  <si>
    <t>COSTO TOTAL/colmena</t>
  </si>
  <si>
    <t>COSTOS DIRECTOS DE PRODUCCIÓN POR COLMENA (INCLUYE IVA)</t>
  </si>
  <si>
    <t>Marzo-Septiembre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</si>
</sst>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3" fillId="0" borderId="18"/>
  </cellStyleXfs>
  <cellXfs count="15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9" fillId="6" borderId="18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2" xfId="0" applyNumberFormat="1" applyFont="1" applyFill="1" applyBorder="1" applyAlignment="1">
      <alignment vertical="center"/>
    </xf>
    <xf numFmtId="49" fontId="7" fillId="2" borderId="24" xfId="0" applyNumberFormat="1" applyFont="1" applyFill="1" applyBorder="1" applyAlignment="1">
      <alignment vertical="center"/>
    </xf>
    <xf numFmtId="9" fontId="9" fillId="2" borderId="25" xfId="0" applyNumberFormat="1" applyFont="1" applyFill="1" applyBorder="1" applyAlignment="1"/>
    <xf numFmtId="49" fontId="7" fillId="7" borderId="26" xfId="0" applyNumberFormat="1" applyFont="1" applyFill="1" applyBorder="1" applyAlignment="1">
      <alignment vertical="center"/>
    </xf>
    <xf numFmtId="165" fontId="7" fillId="7" borderId="27" xfId="0" applyNumberFormat="1" applyFont="1" applyFill="1" applyBorder="1" applyAlignment="1">
      <alignment vertical="center"/>
    </xf>
    <xf numFmtId="9" fontId="7" fillId="7" borderId="28" xfId="0" applyNumberFormat="1" applyFont="1" applyFill="1" applyBorder="1" applyAlignment="1">
      <alignment vertical="center"/>
    </xf>
    <xf numFmtId="0" fontId="9" fillId="8" borderId="31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2" xfId="0" applyNumberFormat="1" applyFont="1" applyFill="1" applyBorder="1" applyAlignment="1">
      <alignment vertical="center"/>
    </xf>
    <xf numFmtId="0" fontId="9" fillId="2" borderId="33" xfId="0" applyFont="1" applyFill="1" applyBorder="1" applyAlignment="1"/>
    <xf numFmtId="0" fontId="9" fillId="2" borderId="34" xfId="0" applyFont="1" applyFill="1" applyBorder="1" applyAlignment="1"/>
    <xf numFmtId="49" fontId="9" fillId="2" borderId="35" xfId="0" applyNumberFormat="1" applyFont="1" applyFill="1" applyBorder="1" applyAlignment="1">
      <alignment vertical="center"/>
    </xf>
    <xf numFmtId="0" fontId="9" fillId="2" borderId="36" xfId="0" applyFont="1" applyFill="1" applyBorder="1" applyAlignment="1"/>
    <xf numFmtId="49" fontId="9" fillId="2" borderId="37" xfId="0" applyNumberFormat="1" applyFont="1" applyFill="1" applyBorder="1" applyAlignment="1">
      <alignment vertical="center"/>
    </xf>
    <xf numFmtId="0" fontId="9" fillId="2" borderId="38" xfId="0" applyFont="1" applyFill="1" applyBorder="1" applyAlignment="1"/>
    <xf numFmtId="0" fontId="9" fillId="2" borderId="39" xfId="0" applyFont="1" applyFill="1" applyBorder="1" applyAlignment="1"/>
    <xf numFmtId="0" fontId="7" fillId="6" borderId="18" xfId="0" applyFont="1" applyFill="1" applyBorder="1" applyAlignment="1">
      <alignment vertical="center"/>
    </xf>
    <xf numFmtId="49" fontId="7" fillId="7" borderId="40" xfId="0" applyNumberFormat="1" applyFont="1" applyFill="1" applyBorder="1" applyAlignment="1">
      <alignment vertical="center"/>
    </xf>
    <xf numFmtId="165" fontId="7" fillId="7" borderId="28" xfId="0" applyNumberFormat="1" applyFont="1" applyFill="1" applyBorder="1" applyAlignment="1">
      <alignment vertical="center"/>
    </xf>
    <xf numFmtId="166" fontId="2" fillId="2" borderId="5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center"/>
    </xf>
    <xf numFmtId="3" fontId="2" fillId="2" borderId="42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1" fillId="2" borderId="18" xfId="0" applyNumberFormat="1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7" fillId="7" borderId="41" xfId="0" applyNumberFormat="1" applyFont="1" applyFill="1" applyBorder="1" applyAlignment="1">
      <alignment vertical="center"/>
    </xf>
    <xf numFmtId="49" fontId="7" fillId="7" borderId="19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47" xfId="0" applyNumberFormat="1" applyFont="1" applyFill="1" applyBorder="1" applyAlignment="1">
      <alignment horizontal="right" vertical="center" wrapText="1"/>
    </xf>
    <xf numFmtId="49" fontId="2" fillId="2" borderId="47" xfId="0" applyNumberFormat="1" applyFont="1" applyFill="1" applyBorder="1" applyAlignment="1">
      <alignment horizontal="right"/>
    </xf>
    <xf numFmtId="49" fontId="2" fillId="2" borderId="47" xfId="0" applyNumberFormat="1" applyFont="1" applyFill="1" applyBorder="1" applyAlignment="1">
      <alignment horizontal="right" wrapText="1"/>
    </xf>
    <xf numFmtId="0" fontId="0" fillId="2" borderId="49" xfId="0" applyFont="1" applyFill="1" applyBorder="1" applyAlignment="1"/>
    <xf numFmtId="49" fontId="2" fillId="2" borderId="42" xfId="0" applyNumberFormat="1" applyFont="1" applyFill="1" applyBorder="1" applyAlignment="1">
      <alignment vertical="center" wrapText="1"/>
    </xf>
    <xf numFmtId="49" fontId="14" fillId="3" borderId="42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17" fontId="15" fillId="0" borderId="48" xfId="1" applyNumberFormat="1" applyFont="1" applyBorder="1" applyAlignment="1">
      <alignment horizontal="right" vertical="center"/>
    </xf>
    <xf numFmtId="0" fontId="2" fillId="2" borderId="50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right"/>
    </xf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right" vertical="center"/>
    </xf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>
      <alignment horizontal="right"/>
    </xf>
    <xf numFmtId="49" fontId="14" fillId="3" borderId="43" xfId="0" applyNumberFormat="1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/>
    </xf>
    <xf numFmtId="49" fontId="14" fillId="3" borderId="43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/>
    <xf numFmtId="0" fontId="2" fillId="2" borderId="42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3" fontId="2" fillId="2" borderId="21" xfId="0" applyNumberFormat="1" applyFont="1" applyFill="1" applyBorder="1" applyAlignment="1">
      <alignment horizontal="right"/>
    </xf>
    <xf numFmtId="49" fontId="14" fillId="3" borderId="51" xfId="0" applyNumberFormat="1" applyFont="1" applyFill="1" applyBorder="1" applyAlignment="1">
      <alignment horizontal="center" vertical="center" wrapText="1"/>
    </xf>
    <xf numFmtId="3" fontId="17" fillId="0" borderId="42" xfId="0" applyNumberFormat="1" applyFont="1" applyBorder="1" applyAlignment="1">
      <alignment horizontal="left" vertical="center" wrapText="1"/>
    </xf>
    <xf numFmtId="49" fontId="2" fillId="2" borderId="42" xfId="0" applyNumberFormat="1" applyFont="1" applyFill="1" applyBorder="1" applyAlignment="1">
      <alignment horizontal="center" wrapText="1"/>
    </xf>
    <xf numFmtId="3" fontId="15" fillId="0" borderId="42" xfId="0" applyNumberFormat="1" applyFont="1" applyBorder="1" applyAlignment="1">
      <alignment horizontal="left"/>
    </xf>
    <xf numFmtId="0" fontId="2" fillId="2" borderId="42" xfId="0" applyNumberFormat="1" applyFont="1" applyFill="1" applyBorder="1" applyAlignment="1">
      <alignment horizontal="right" wrapText="1"/>
    </xf>
    <xf numFmtId="49" fontId="2" fillId="2" borderId="42" xfId="0" applyNumberFormat="1" applyFont="1" applyFill="1" applyBorder="1" applyAlignment="1">
      <alignment horizontal="right" wrapText="1"/>
    </xf>
    <xf numFmtId="3" fontId="2" fillId="2" borderId="42" xfId="0" applyNumberFormat="1" applyFont="1" applyFill="1" applyBorder="1" applyAlignment="1">
      <alignment horizontal="right" wrapText="1"/>
    </xf>
    <xf numFmtId="167" fontId="2" fillId="2" borderId="42" xfId="0" applyNumberFormat="1" applyFont="1" applyFill="1" applyBorder="1" applyAlignment="1">
      <alignment horizontal="right" wrapText="1"/>
    </xf>
    <xf numFmtId="0" fontId="3" fillId="3" borderId="42" xfId="0" applyFont="1" applyFill="1" applyBorder="1" applyAlignment="1">
      <alignment horizontal="right" vertical="center"/>
    </xf>
    <xf numFmtId="3" fontId="3" fillId="3" borderId="42" xfId="0" applyNumberFormat="1" applyFont="1" applyFill="1" applyBorder="1" applyAlignment="1">
      <alignment horizontal="right" vertical="center"/>
    </xf>
    <xf numFmtId="3" fontId="15" fillId="0" borderId="42" xfId="0" applyNumberFormat="1" applyFont="1" applyBorder="1"/>
    <xf numFmtId="0" fontId="2" fillId="2" borderId="42" xfId="0" applyFont="1" applyFill="1" applyBorder="1" applyAlignment="1">
      <alignment horizontal="right"/>
    </xf>
    <xf numFmtId="3" fontId="2" fillId="2" borderId="42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0" fillId="9" borderId="20" xfId="0" applyFont="1" applyFill="1" applyBorder="1" applyAlignment="1"/>
    <xf numFmtId="0" fontId="3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right" vertical="center"/>
    </xf>
    <xf numFmtId="3" fontId="3" fillId="9" borderId="18" xfId="0" applyNumberFormat="1" applyFont="1" applyFill="1" applyBorder="1" applyAlignment="1">
      <alignment horizontal="right" vertical="center"/>
    </xf>
    <xf numFmtId="49" fontId="3" fillId="3" borderId="54" xfId="0" applyNumberFormat="1" applyFont="1" applyFill="1" applyBorder="1" applyAlignment="1">
      <alignment vertical="center"/>
    </xf>
    <xf numFmtId="49" fontId="14" fillId="5" borderId="52" xfId="0" applyNumberFormat="1" applyFont="1" applyFill="1" applyBorder="1" applyAlignment="1">
      <alignment vertical="center"/>
    </xf>
    <xf numFmtId="49" fontId="3" fillId="9" borderId="18" xfId="0" applyNumberFormat="1" applyFont="1" applyFill="1" applyBorder="1" applyAlignment="1">
      <alignment vertical="center"/>
    </xf>
    <xf numFmtId="3" fontId="2" fillId="0" borderId="42" xfId="1" applyNumberFormat="1" applyFont="1" applyBorder="1" applyAlignment="1">
      <alignment horizontal="left"/>
    </xf>
    <xf numFmtId="49" fontId="2" fillId="2" borderId="42" xfId="0" applyNumberFormat="1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right" vertical="center" wrapText="1"/>
    </xf>
    <xf numFmtId="3" fontId="2" fillId="2" borderId="42" xfId="0" applyNumberFormat="1" applyFont="1" applyFill="1" applyBorder="1" applyAlignment="1"/>
    <xf numFmtId="3" fontId="2" fillId="2" borderId="5" xfId="0" applyNumberFormat="1" applyFont="1" applyFill="1" applyBorder="1" applyAlignment="1">
      <alignment wrapText="1"/>
    </xf>
    <xf numFmtId="3" fontId="3" fillId="3" borderId="13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49" fontId="14" fillId="5" borderId="55" xfId="0" applyNumberFormat="1" applyFont="1" applyFill="1" applyBorder="1" applyAlignment="1">
      <alignment vertical="center"/>
    </xf>
    <xf numFmtId="0" fontId="14" fillId="5" borderId="56" xfId="0" applyFont="1" applyFill="1" applyBorder="1" applyAlignment="1">
      <alignment vertical="center"/>
    </xf>
    <xf numFmtId="164" fontId="14" fillId="5" borderId="57" xfId="0" applyNumberFormat="1" applyFont="1" applyFill="1" applyBorder="1" applyAlignment="1">
      <alignment vertical="center"/>
    </xf>
    <xf numFmtId="49" fontId="14" fillId="3" borderId="58" xfId="0" applyNumberFormat="1" applyFont="1" applyFill="1" applyBorder="1" applyAlignment="1">
      <alignment vertical="center"/>
    </xf>
    <xf numFmtId="164" fontId="14" fillId="3" borderId="59" xfId="0" applyNumberFormat="1" applyFont="1" applyFill="1" applyBorder="1" applyAlignment="1">
      <alignment vertical="center"/>
    </xf>
    <xf numFmtId="49" fontId="14" fillId="5" borderId="58" xfId="0" applyNumberFormat="1" applyFont="1" applyFill="1" applyBorder="1" applyAlignment="1">
      <alignment vertical="center"/>
    </xf>
    <xf numFmtId="164" fontId="14" fillId="5" borderId="59" xfId="0" applyNumberFormat="1" applyFont="1" applyFill="1" applyBorder="1" applyAlignment="1">
      <alignment vertical="center"/>
    </xf>
    <xf numFmtId="49" fontId="14" fillId="5" borderId="60" xfId="0" applyNumberFormat="1" applyFont="1" applyFill="1" applyBorder="1" applyAlignment="1">
      <alignment vertical="center"/>
    </xf>
    <xf numFmtId="0" fontId="14" fillId="5" borderId="61" xfId="0" applyFont="1" applyFill="1" applyBorder="1" applyAlignment="1">
      <alignment vertical="center"/>
    </xf>
    <xf numFmtId="164" fontId="14" fillId="5" borderId="53" xfId="0" applyNumberFormat="1" applyFont="1" applyFill="1" applyBorder="1" applyAlignment="1">
      <alignment vertical="center"/>
    </xf>
    <xf numFmtId="0" fontId="2" fillId="2" borderId="47" xfId="0" applyNumberFormat="1" applyFont="1" applyFill="1" applyBorder="1" applyAlignment="1">
      <alignment horizontal="right" wrapText="1"/>
    </xf>
    <xf numFmtId="0" fontId="3" fillId="3" borderId="52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right"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7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1141716</xdr:colOff>
      <xdr:row>7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409167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80"/>
  <sheetViews>
    <sheetView showGridLines="0" tabSelected="1" zoomScaleNormal="100" workbookViewId="0">
      <selection activeCell="I9" sqref="I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710937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50" customWidth="1"/>
    <col min="8" max="241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44"/>
    </row>
    <row r="2" spans="1:7" ht="15" customHeight="1" x14ac:dyDescent="0.25">
      <c r="A2" s="2"/>
      <c r="B2" s="2"/>
      <c r="C2" s="2"/>
      <c r="D2" s="2"/>
      <c r="E2" s="2"/>
      <c r="F2" s="2"/>
      <c r="G2" s="44"/>
    </row>
    <row r="3" spans="1:7" ht="15" customHeight="1" x14ac:dyDescent="0.25">
      <c r="A3" s="2"/>
      <c r="B3" s="2"/>
      <c r="C3" s="2"/>
      <c r="D3" s="2"/>
      <c r="E3" s="2"/>
      <c r="F3" s="2"/>
      <c r="G3" s="44"/>
    </row>
    <row r="4" spans="1:7" ht="15" customHeight="1" x14ac:dyDescent="0.25">
      <c r="A4" s="2"/>
      <c r="B4" s="2"/>
      <c r="C4" s="2"/>
      <c r="D4" s="2"/>
      <c r="E4" s="2"/>
      <c r="F4" s="2"/>
      <c r="G4" s="44"/>
    </row>
    <row r="5" spans="1:7" ht="15" customHeight="1" x14ac:dyDescent="0.25">
      <c r="A5" s="2"/>
      <c r="B5" s="2"/>
      <c r="C5" s="2"/>
      <c r="D5" s="2"/>
      <c r="E5" s="2"/>
      <c r="F5" s="2"/>
      <c r="G5" s="44"/>
    </row>
    <row r="6" spans="1:7" ht="15" customHeight="1" x14ac:dyDescent="0.25">
      <c r="A6" s="2"/>
      <c r="B6" s="2"/>
      <c r="C6" s="2"/>
      <c r="D6" s="2"/>
      <c r="E6" s="2"/>
      <c r="F6" s="2"/>
      <c r="G6" s="44"/>
    </row>
    <row r="7" spans="1:7" ht="15" customHeight="1" x14ac:dyDescent="0.25">
      <c r="A7" s="2"/>
      <c r="B7" s="2"/>
      <c r="C7" s="2"/>
      <c r="D7" s="2"/>
      <c r="E7" s="2"/>
      <c r="F7" s="2"/>
      <c r="G7" s="44"/>
    </row>
    <row r="8" spans="1:7" ht="15" customHeight="1" x14ac:dyDescent="0.25">
      <c r="A8" s="2"/>
      <c r="B8" s="61"/>
      <c r="C8" s="3"/>
      <c r="D8" s="2"/>
      <c r="E8" s="3"/>
      <c r="F8" s="3"/>
      <c r="G8" s="45"/>
    </row>
    <row r="9" spans="1:7" ht="12" customHeight="1" x14ac:dyDescent="0.25">
      <c r="A9" s="15"/>
      <c r="B9" s="63" t="s">
        <v>0</v>
      </c>
      <c r="C9" s="59" t="s">
        <v>48</v>
      </c>
      <c r="D9" s="64"/>
      <c r="E9" s="143" t="s">
        <v>66</v>
      </c>
      <c r="F9" s="144"/>
      <c r="G9" s="55">
        <v>35</v>
      </c>
    </row>
    <row r="10" spans="1:7" ht="18" customHeight="1" x14ac:dyDescent="0.25">
      <c r="A10" s="15"/>
      <c r="B10" s="62" t="s">
        <v>1</v>
      </c>
      <c r="C10" s="58" t="s">
        <v>49</v>
      </c>
      <c r="D10" s="64"/>
      <c r="E10" s="145" t="s">
        <v>2</v>
      </c>
      <c r="F10" s="146"/>
      <c r="G10" s="5" t="s">
        <v>50</v>
      </c>
    </row>
    <row r="11" spans="1:7" ht="18" customHeight="1" x14ac:dyDescent="0.25">
      <c r="A11" s="15"/>
      <c r="B11" s="62" t="s">
        <v>3</v>
      </c>
      <c r="C11" s="59" t="s">
        <v>51</v>
      </c>
      <c r="D11" s="64"/>
      <c r="E11" s="145" t="s">
        <v>52</v>
      </c>
      <c r="F11" s="146"/>
      <c r="G11" s="46">
        <v>5000</v>
      </c>
    </row>
    <row r="12" spans="1:7" ht="11.25" customHeight="1" x14ac:dyDescent="0.25">
      <c r="A12" s="15"/>
      <c r="B12" s="62" t="s">
        <v>4</v>
      </c>
      <c r="C12" s="60" t="s">
        <v>46</v>
      </c>
      <c r="D12" s="64"/>
      <c r="E12" s="56" t="s">
        <v>5</v>
      </c>
      <c r="F12" s="57"/>
      <c r="G12" s="40">
        <f>G9*G11</f>
        <v>175000</v>
      </c>
    </row>
    <row r="13" spans="1:7" ht="11.25" customHeight="1" x14ac:dyDescent="0.25">
      <c r="A13" s="15"/>
      <c r="B13" s="62" t="s">
        <v>6</v>
      </c>
      <c r="C13" s="59" t="s">
        <v>47</v>
      </c>
      <c r="D13" s="64"/>
      <c r="E13" s="145" t="s">
        <v>7</v>
      </c>
      <c r="F13" s="146"/>
      <c r="G13" s="5" t="s">
        <v>53</v>
      </c>
    </row>
    <row r="14" spans="1:7" ht="13.5" customHeight="1" x14ac:dyDescent="0.25">
      <c r="A14" s="15"/>
      <c r="B14" s="62" t="s">
        <v>8</v>
      </c>
      <c r="C14" s="59" t="s">
        <v>47</v>
      </c>
      <c r="D14" s="64"/>
      <c r="E14" s="145" t="s">
        <v>9</v>
      </c>
      <c r="F14" s="146"/>
      <c r="G14" s="5" t="s">
        <v>54</v>
      </c>
    </row>
    <row r="15" spans="1:7" ht="25.5" customHeight="1" x14ac:dyDescent="0.25">
      <c r="A15" s="15"/>
      <c r="B15" s="62" t="s">
        <v>10</v>
      </c>
      <c r="C15" s="65">
        <v>44713</v>
      </c>
      <c r="D15" s="64"/>
      <c r="E15" s="147" t="s">
        <v>11</v>
      </c>
      <c r="F15" s="148"/>
      <c r="G15" s="6" t="s">
        <v>55</v>
      </c>
    </row>
    <row r="16" spans="1:7" ht="12" customHeight="1" x14ac:dyDescent="0.25">
      <c r="A16" s="2"/>
      <c r="B16" s="66"/>
      <c r="C16" s="67"/>
      <c r="D16" s="68"/>
      <c r="E16" s="69"/>
      <c r="F16" s="69"/>
      <c r="G16" s="70"/>
    </row>
    <row r="17" spans="1:7" ht="12" customHeight="1" x14ac:dyDescent="0.25">
      <c r="A17" s="7"/>
      <c r="B17" s="149" t="s">
        <v>82</v>
      </c>
      <c r="C17" s="150"/>
      <c r="D17" s="150"/>
      <c r="E17" s="150"/>
      <c r="F17" s="150"/>
      <c r="G17" s="150"/>
    </row>
    <row r="18" spans="1:7" ht="12" customHeight="1" x14ac:dyDescent="0.25">
      <c r="A18" s="2"/>
      <c r="B18" s="71"/>
      <c r="C18" s="72"/>
      <c r="D18" s="72"/>
      <c r="E18" s="72"/>
      <c r="F18" s="73"/>
      <c r="G18" s="74"/>
    </row>
    <row r="19" spans="1:7" ht="12" customHeight="1" x14ac:dyDescent="0.25">
      <c r="A19" s="4"/>
      <c r="B19" s="75" t="s">
        <v>71</v>
      </c>
      <c r="C19" s="76"/>
      <c r="D19" s="77"/>
      <c r="E19" s="77"/>
      <c r="F19" s="77"/>
      <c r="G19" s="78"/>
    </row>
    <row r="20" spans="1:7" ht="24" customHeight="1" x14ac:dyDescent="0.25">
      <c r="A20" s="7"/>
      <c r="B20" s="101" t="s">
        <v>12</v>
      </c>
      <c r="C20" s="101" t="s">
        <v>13</v>
      </c>
      <c r="D20" s="101" t="s">
        <v>14</v>
      </c>
      <c r="E20" s="101" t="s">
        <v>15</v>
      </c>
      <c r="F20" s="101" t="s">
        <v>16</v>
      </c>
      <c r="G20" s="101" t="s">
        <v>17</v>
      </c>
    </row>
    <row r="21" spans="1:7" ht="12.75" customHeight="1" x14ac:dyDescent="0.25">
      <c r="A21" s="15"/>
      <c r="B21" s="102" t="s">
        <v>56</v>
      </c>
      <c r="C21" s="103" t="s">
        <v>18</v>
      </c>
      <c r="D21" s="105">
        <v>0.4</v>
      </c>
      <c r="E21" s="106" t="s">
        <v>68</v>
      </c>
      <c r="F21" s="107">
        <v>25000</v>
      </c>
      <c r="G21" s="107">
        <f>D21*F21</f>
        <v>10000</v>
      </c>
    </row>
    <row r="22" spans="1:7" ht="12.75" customHeight="1" x14ac:dyDescent="0.25">
      <c r="A22" s="15"/>
      <c r="B22" s="104" t="s">
        <v>57</v>
      </c>
      <c r="C22" s="103" t="s">
        <v>18</v>
      </c>
      <c r="D22" s="105">
        <v>0.3</v>
      </c>
      <c r="E22" s="106" t="s">
        <v>69</v>
      </c>
      <c r="F22" s="107">
        <v>25000</v>
      </c>
      <c r="G22" s="107">
        <f t="shared" ref="G22:G23" si="0">D22*F22</f>
        <v>7500</v>
      </c>
    </row>
    <row r="23" spans="1:7" ht="12.75" customHeight="1" x14ac:dyDescent="0.25">
      <c r="A23" s="15"/>
      <c r="B23" s="104" t="s">
        <v>67</v>
      </c>
      <c r="C23" s="103" t="s">
        <v>18</v>
      </c>
      <c r="D23" s="108">
        <v>0.1</v>
      </c>
      <c r="E23" s="106" t="s">
        <v>68</v>
      </c>
      <c r="F23" s="107">
        <v>25000</v>
      </c>
      <c r="G23" s="107">
        <f t="shared" si="0"/>
        <v>2500</v>
      </c>
    </row>
    <row r="24" spans="1:7" ht="12.75" customHeight="1" x14ac:dyDescent="0.25">
      <c r="A24" s="15"/>
      <c r="B24" s="123" t="s">
        <v>64</v>
      </c>
      <c r="C24" s="43" t="s">
        <v>18</v>
      </c>
      <c r="D24" s="113">
        <v>3.57</v>
      </c>
      <c r="E24" s="124" t="s">
        <v>77</v>
      </c>
      <c r="F24" s="142">
        <v>25000</v>
      </c>
      <c r="G24" s="113">
        <f>D24*F24</f>
        <v>89250</v>
      </c>
    </row>
    <row r="25" spans="1:7" ht="12.75" customHeight="1" x14ac:dyDescent="0.25">
      <c r="A25" s="15"/>
      <c r="B25" s="119" t="s">
        <v>60</v>
      </c>
      <c r="C25" s="89"/>
      <c r="D25" s="109"/>
      <c r="E25" s="109"/>
      <c r="F25" s="109"/>
      <c r="G25" s="110">
        <f>SUM(G21:G24)</f>
        <v>109250</v>
      </c>
    </row>
    <row r="26" spans="1:7" ht="12.75" customHeight="1" x14ac:dyDescent="0.25">
      <c r="A26" s="15"/>
    </row>
    <row r="27" spans="1:7" ht="12.75" customHeight="1" x14ac:dyDescent="0.25">
      <c r="A27" s="15"/>
      <c r="B27" s="75" t="s">
        <v>72</v>
      </c>
      <c r="C27" s="76"/>
      <c r="D27" s="77"/>
      <c r="E27" s="77"/>
      <c r="F27" s="77"/>
      <c r="G27" s="78"/>
    </row>
    <row r="28" spans="1:7" ht="12.75" customHeight="1" x14ac:dyDescent="0.25">
      <c r="A28" s="15"/>
      <c r="B28" s="101" t="s">
        <v>12</v>
      </c>
      <c r="C28" s="101" t="s">
        <v>13</v>
      </c>
      <c r="D28" s="101" t="s">
        <v>14</v>
      </c>
      <c r="E28" s="101" t="s">
        <v>15</v>
      </c>
      <c r="F28" s="101" t="s">
        <v>16</v>
      </c>
      <c r="G28" s="101" t="s">
        <v>17</v>
      </c>
    </row>
    <row r="29" spans="1:7" ht="12.75" customHeight="1" x14ac:dyDescent="0.25">
      <c r="A29" s="115"/>
      <c r="B29" s="104"/>
      <c r="C29" s="103"/>
      <c r="D29" s="108"/>
      <c r="E29" s="106"/>
      <c r="F29" s="107"/>
      <c r="G29" s="107"/>
    </row>
    <row r="30" spans="1:7" ht="12" customHeight="1" x14ac:dyDescent="0.25">
      <c r="A30" s="15"/>
      <c r="B30" s="119" t="s">
        <v>73</v>
      </c>
      <c r="C30" s="89"/>
      <c r="D30" s="109"/>
      <c r="E30" s="109"/>
      <c r="F30" s="109"/>
      <c r="G30" s="110"/>
    </row>
    <row r="31" spans="1:7" ht="12" customHeight="1" x14ac:dyDescent="0.25">
      <c r="A31" s="15"/>
      <c r="B31" s="121"/>
      <c r="C31" s="116"/>
      <c r="D31" s="117"/>
      <c r="E31" s="117"/>
      <c r="F31" s="117"/>
      <c r="G31" s="118"/>
    </row>
    <row r="32" spans="1:7" ht="12" customHeight="1" x14ac:dyDescent="0.25">
      <c r="A32" s="15"/>
      <c r="B32" s="75" t="s">
        <v>74</v>
      </c>
      <c r="C32" s="76"/>
      <c r="D32" s="77"/>
      <c r="E32" s="77"/>
      <c r="F32" s="77"/>
      <c r="G32" s="78"/>
    </row>
    <row r="33" spans="1:7" ht="12" customHeight="1" x14ac:dyDescent="0.25">
      <c r="A33" s="15"/>
      <c r="B33" s="101" t="s">
        <v>12</v>
      </c>
      <c r="C33" s="101" t="s">
        <v>13</v>
      </c>
      <c r="D33" s="101" t="s">
        <v>14</v>
      </c>
      <c r="E33" s="101" t="s">
        <v>15</v>
      </c>
      <c r="F33" s="101" t="s">
        <v>16</v>
      </c>
      <c r="G33" s="101" t="s">
        <v>17</v>
      </c>
    </row>
    <row r="34" spans="1:7" ht="12" customHeight="1" x14ac:dyDescent="0.25">
      <c r="A34" s="15"/>
      <c r="B34" s="104"/>
      <c r="C34" s="103"/>
      <c r="D34" s="108"/>
      <c r="E34" s="106"/>
      <c r="F34" s="107"/>
      <c r="G34" s="107"/>
    </row>
    <row r="35" spans="1:7" ht="12" customHeight="1" x14ac:dyDescent="0.25">
      <c r="A35" s="15"/>
      <c r="B35" s="119" t="s">
        <v>75</v>
      </c>
      <c r="C35" s="89"/>
      <c r="D35" s="109"/>
      <c r="E35" s="109"/>
      <c r="F35" s="109"/>
      <c r="G35" s="110"/>
    </row>
    <row r="36" spans="1:7" ht="12" customHeight="1" x14ac:dyDescent="0.25">
      <c r="A36" s="15"/>
      <c r="B36" s="121"/>
      <c r="C36" s="116"/>
      <c r="D36" s="117"/>
      <c r="E36" s="117"/>
      <c r="F36" s="117"/>
      <c r="G36" s="118"/>
    </row>
    <row r="37" spans="1:7" ht="12" customHeight="1" x14ac:dyDescent="0.25">
      <c r="A37" s="15"/>
      <c r="B37" s="121"/>
      <c r="C37" s="116"/>
      <c r="D37" s="117"/>
      <c r="E37" s="117"/>
      <c r="F37" s="117"/>
      <c r="G37" s="118"/>
    </row>
    <row r="38" spans="1:7" ht="12" customHeight="1" x14ac:dyDescent="0.25">
      <c r="A38" s="4"/>
      <c r="B38" s="120" t="s">
        <v>76</v>
      </c>
      <c r="C38" s="80"/>
      <c r="D38" s="81"/>
      <c r="E38" s="81"/>
      <c r="F38" s="82"/>
      <c r="G38" s="83"/>
    </row>
    <row r="39" spans="1:7" ht="24" customHeight="1" x14ac:dyDescent="0.25">
      <c r="A39" s="4"/>
      <c r="B39" s="90" t="s">
        <v>23</v>
      </c>
      <c r="C39" s="88" t="s">
        <v>20</v>
      </c>
      <c r="D39" s="88" t="s">
        <v>21</v>
      </c>
      <c r="E39" s="90" t="s">
        <v>15</v>
      </c>
      <c r="F39" s="88" t="s">
        <v>16</v>
      </c>
      <c r="G39" s="90" t="s">
        <v>17</v>
      </c>
    </row>
    <row r="40" spans="1:7" ht="12" customHeight="1" x14ac:dyDescent="0.25">
      <c r="A40" s="15"/>
      <c r="B40" s="111" t="s">
        <v>58</v>
      </c>
      <c r="C40" s="92" t="s">
        <v>70</v>
      </c>
      <c r="D40" s="112">
        <v>1</v>
      </c>
      <c r="E40" s="112" t="s">
        <v>83</v>
      </c>
      <c r="F40" s="113">
        <v>3150</v>
      </c>
      <c r="G40" s="125">
        <v>3150</v>
      </c>
    </row>
    <row r="41" spans="1:7" ht="12" customHeight="1" x14ac:dyDescent="0.25">
      <c r="A41" s="15"/>
      <c r="B41" s="111" t="s">
        <v>59</v>
      </c>
      <c r="C41" s="92" t="s">
        <v>70</v>
      </c>
      <c r="D41" s="112">
        <v>1</v>
      </c>
      <c r="E41" s="112" t="s">
        <v>83</v>
      </c>
      <c r="F41" s="113">
        <v>3100</v>
      </c>
      <c r="G41" s="125">
        <v>3100</v>
      </c>
    </row>
    <row r="42" spans="1:7" ht="12.75" customHeight="1" x14ac:dyDescent="0.25">
      <c r="A42" s="15"/>
      <c r="B42" s="122" t="s">
        <v>61</v>
      </c>
      <c r="C42" s="92" t="s">
        <v>70</v>
      </c>
      <c r="D42" s="140">
        <v>1</v>
      </c>
      <c r="E42" s="6" t="s">
        <v>68</v>
      </c>
      <c r="F42" s="114">
        <v>8000</v>
      </c>
      <c r="G42" s="126">
        <f>D42*F42</f>
        <v>8000</v>
      </c>
    </row>
    <row r="43" spans="1:7" ht="12.75" customHeight="1" x14ac:dyDescent="0.25">
      <c r="A43" s="15"/>
      <c r="B43" s="122" t="s">
        <v>62</v>
      </c>
      <c r="C43" s="92" t="s">
        <v>70</v>
      </c>
      <c r="D43" s="140">
        <v>1</v>
      </c>
      <c r="E43" s="6" t="s">
        <v>68</v>
      </c>
      <c r="F43" s="114">
        <v>21000</v>
      </c>
      <c r="G43" s="126">
        <f t="shared" ref="G43" si="1">D43*F43</f>
        <v>21000</v>
      </c>
    </row>
    <row r="44" spans="1:7" ht="12.75" customHeight="1" x14ac:dyDescent="0.25">
      <c r="A44" s="4"/>
      <c r="B44" s="8" t="s">
        <v>63</v>
      </c>
      <c r="C44" s="141"/>
      <c r="D44" s="9"/>
      <c r="E44" s="9"/>
      <c r="F44" s="9"/>
      <c r="G44" s="127">
        <f>SUM(G40:G43)</f>
        <v>35250</v>
      </c>
    </row>
    <row r="45" spans="1:7" ht="12" customHeight="1" x14ac:dyDescent="0.25">
      <c r="A45" s="2"/>
      <c r="B45" s="84"/>
      <c r="C45" s="85"/>
      <c r="D45" s="85"/>
      <c r="E45" s="85"/>
      <c r="F45" s="86"/>
      <c r="G45" s="87"/>
    </row>
    <row r="46" spans="1:7" ht="12" customHeight="1" x14ac:dyDescent="0.25">
      <c r="A46" s="4"/>
      <c r="B46" s="79" t="s">
        <v>22</v>
      </c>
      <c r="C46" s="80"/>
      <c r="D46" s="81"/>
      <c r="E46" s="81"/>
      <c r="F46" s="82"/>
      <c r="G46" s="83"/>
    </row>
    <row r="47" spans="1:7" ht="24" customHeight="1" x14ac:dyDescent="0.25">
      <c r="A47" s="4"/>
      <c r="B47" s="90" t="s">
        <v>23</v>
      </c>
      <c r="C47" s="88" t="s">
        <v>20</v>
      </c>
      <c r="D47" s="88" t="s">
        <v>21</v>
      </c>
      <c r="E47" s="90" t="s">
        <v>15</v>
      </c>
      <c r="F47" s="88" t="s">
        <v>16</v>
      </c>
      <c r="G47" s="90" t="s">
        <v>17</v>
      </c>
    </row>
    <row r="48" spans="1:7" ht="12.75" customHeight="1" x14ac:dyDescent="0.25">
      <c r="A48" s="15"/>
      <c r="B48" s="91"/>
      <c r="C48" s="92"/>
      <c r="D48" s="92"/>
      <c r="E48" s="41"/>
      <c r="F48" s="42"/>
      <c r="G48" s="42"/>
    </row>
    <row r="49" spans="1:9" ht="13.5" customHeight="1" x14ac:dyDescent="0.25">
      <c r="A49" s="4"/>
      <c r="B49" s="93" t="s">
        <v>24</v>
      </c>
      <c r="C49" s="94"/>
      <c r="D49" s="94"/>
      <c r="E49" s="95"/>
      <c r="F49" s="96"/>
      <c r="G49" s="97"/>
      <c r="I49" s="51"/>
    </row>
    <row r="50" spans="1:9" ht="12" customHeight="1" x14ac:dyDescent="0.25">
      <c r="A50" s="2"/>
      <c r="B50" s="98"/>
      <c r="C50" s="98"/>
      <c r="D50" s="98"/>
      <c r="E50" s="98"/>
      <c r="F50" s="99"/>
      <c r="G50" s="100"/>
    </row>
    <row r="51" spans="1:9" ht="12" customHeight="1" x14ac:dyDescent="0.25">
      <c r="A51" s="15"/>
      <c r="B51" s="130" t="s">
        <v>25</v>
      </c>
      <c r="C51" s="131"/>
      <c r="D51" s="131"/>
      <c r="E51" s="131"/>
      <c r="F51" s="131"/>
      <c r="G51" s="132">
        <f>G25+G30+G35+G44+G49</f>
        <v>144500</v>
      </c>
    </row>
    <row r="52" spans="1:9" ht="12" customHeight="1" x14ac:dyDescent="0.25">
      <c r="A52" s="15"/>
      <c r="B52" s="133" t="s">
        <v>26</v>
      </c>
      <c r="C52" s="129"/>
      <c r="D52" s="129"/>
      <c r="E52" s="129"/>
      <c r="F52" s="129"/>
      <c r="G52" s="134">
        <f>G51*0.05</f>
        <v>7225</v>
      </c>
    </row>
    <row r="53" spans="1:9" ht="12" customHeight="1" x14ac:dyDescent="0.25">
      <c r="A53" s="15"/>
      <c r="B53" s="135" t="s">
        <v>27</v>
      </c>
      <c r="C53" s="128"/>
      <c r="D53" s="128"/>
      <c r="E53" s="128"/>
      <c r="F53" s="128"/>
      <c r="G53" s="136">
        <f>G52+G51</f>
        <v>151725</v>
      </c>
    </row>
    <row r="54" spans="1:9" ht="12" customHeight="1" x14ac:dyDescent="0.25">
      <c r="A54" s="15"/>
      <c r="B54" s="133" t="s">
        <v>28</v>
      </c>
      <c r="C54" s="129"/>
      <c r="D54" s="129"/>
      <c r="E54" s="129"/>
      <c r="F54" s="129"/>
      <c r="G54" s="134">
        <f>G12</f>
        <v>175000</v>
      </c>
    </row>
    <row r="55" spans="1:9" ht="12" customHeight="1" x14ac:dyDescent="0.25">
      <c r="A55" s="15"/>
      <c r="B55" s="137" t="s">
        <v>29</v>
      </c>
      <c r="C55" s="138"/>
      <c r="D55" s="138"/>
      <c r="E55" s="138"/>
      <c r="F55" s="138"/>
      <c r="G55" s="139">
        <f>G54-G53</f>
        <v>23275</v>
      </c>
    </row>
    <row r="56" spans="1:9" ht="12" customHeight="1" x14ac:dyDescent="0.25">
      <c r="A56" s="15"/>
      <c r="B56" s="16" t="s">
        <v>30</v>
      </c>
      <c r="C56" s="17"/>
      <c r="D56" s="17"/>
      <c r="E56" s="17"/>
      <c r="F56" s="17"/>
      <c r="G56" s="47"/>
    </row>
    <row r="57" spans="1:9" ht="12.75" customHeight="1" thickBot="1" x14ac:dyDescent="0.3">
      <c r="A57" s="15"/>
      <c r="B57" s="18"/>
      <c r="C57" s="17"/>
      <c r="D57" s="17"/>
      <c r="E57" s="17"/>
      <c r="F57" s="17"/>
      <c r="G57" s="47"/>
    </row>
    <row r="58" spans="1:9" ht="12" customHeight="1" x14ac:dyDescent="0.25">
      <c r="A58" s="15"/>
      <c r="B58" s="29" t="s">
        <v>31</v>
      </c>
      <c r="C58" s="30"/>
      <c r="D58" s="30"/>
      <c r="E58" s="30"/>
      <c r="F58" s="31"/>
      <c r="G58" s="47"/>
    </row>
    <row r="59" spans="1:9" ht="12" customHeight="1" x14ac:dyDescent="0.25">
      <c r="A59" s="15"/>
      <c r="B59" s="32" t="s">
        <v>32</v>
      </c>
      <c r="C59" s="14"/>
      <c r="D59" s="14"/>
      <c r="E59" s="14"/>
      <c r="F59" s="33"/>
      <c r="G59" s="47"/>
    </row>
    <row r="60" spans="1:9" ht="12" customHeight="1" x14ac:dyDescent="0.25">
      <c r="A60" s="15"/>
      <c r="B60" s="32" t="s">
        <v>33</v>
      </c>
      <c r="C60" s="14"/>
      <c r="D60" s="14"/>
      <c r="E60" s="14"/>
      <c r="F60" s="33"/>
      <c r="G60" s="47"/>
    </row>
    <row r="61" spans="1:9" ht="12" customHeight="1" x14ac:dyDescent="0.25">
      <c r="A61" s="15"/>
      <c r="B61" s="32" t="s">
        <v>34</v>
      </c>
      <c r="C61" s="14"/>
      <c r="D61" s="14"/>
      <c r="E61" s="14"/>
      <c r="F61" s="33"/>
      <c r="G61" s="47"/>
    </row>
    <row r="62" spans="1:9" ht="12" customHeight="1" x14ac:dyDescent="0.25">
      <c r="A62" s="15"/>
      <c r="B62" s="32" t="s">
        <v>35</v>
      </c>
      <c r="C62" s="14"/>
      <c r="D62" s="14"/>
      <c r="E62" s="14"/>
      <c r="F62" s="33"/>
      <c r="G62" s="47"/>
    </row>
    <row r="63" spans="1:9" ht="12" customHeight="1" x14ac:dyDescent="0.25">
      <c r="A63" s="15"/>
      <c r="B63" s="32" t="s">
        <v>36</v>
      </c>
      <c r="C63" s="14"/>
      <c r="D63" s="14"/>
      <c r="E63" s="14"/>
      <c r="F63" s="33"/>
      <c r="G63" s="47"/>
    </row>
    <row r="64" spans="1:9" ht="12.75" customHeight="1" thickBot="1" x14ac:dyDescent="0.3">
      <c r="A64" s="15"/>
      <c r="B64" s="34" t="s">
        <v>37</v>
      </c>
      <c r="C64" s="35"/>
      <c r="D64" s="35"/>
      <c r="E64" s="35"/>
      <c r="F64" s="36"/>
      <c r="G64" s="47"/>
    </row>
    <row r="65" spans="1:7" ht="12.75" customHeight="1" x14ac:dyDescent="0.25">
      <c r="A65" s="15"/>
      <c r="B65" s="27"/>
      <c r="C65" s="14"/>
      <c r="D65" s="14"/>
      <c r="E65" s="14"/>
      <c r="F65" s="14"/>
      <c r="G65" s="47"/>
    </row>
    <row r="66" spans="1:7" ht="15" customHeight="1" thickBot="1" x14ac:dyDescent="0.3">
      <c r="A66" s="15"/>
      <c r="B66" s="154" t="s">
        <v>38</v>
      </c>
      <c r="C66" s="155"/>
      <c r="D66" s="26"/>
      <c r="E66" s="10"/>
      <c r="F66" s="10"/>
      <c r="G66" s="47"/>
    </row>
    <row r="67" spans="1:7" ht="12" customHeight="1" x14ac:dyDescent="0.25">
      <c r="A67" s="15"/>
      <c r="B67" s="20" t="s">
        <v>23</v>
      </c>
      <c r="C67" s="53" t="s">
        <v>80</v>
      </c>
      <c r="D67" s="54" t="s">
        <v>39</v>
      </c>
      <c r="E67" s="10"/>
      <c r="F67" s="10"/>
      <c r="G67" s="47"/>
    </row>
    <row r="68" spans="1:7" ht="12" customHeight="1" x14ac:dyDescent="0.25">
      <c r="A68" s="15"/>
      <c r="B68" s="21" t="s">
        <v>40</v>
      </c>
      <c r="C68" s="11">
        <f>G25</f>
        <v>109250</v>
      </c>
      <c r="D68" s="22">
        <f>(C68/C74)</f>
        <v>0.72005272697314215</v>
      </c>
      <c r="E68" s="10"/>
      <c r="F68" s="10"/>
      <c r="G68" s="47"/>
    </row>
    <row r="69" spans="1:7" ht="12" customHeight="1" x14ac:dyDescent="0.25">
      <c r="A69" s="15"/>
      <c r="B69" s="21" t="s">
        <v>41</v>
      </c>
      <c r="C69" s="11">
        <f>G30</f>
        <v>0</v>
      </c>
      <c r="D69" s="22">
        <v>0</v>
      </c>
      <c r="E69" s="10"/>
      <c r="F69" s="10"/>
      <c r="G69" s="47"/>
    </row>
    <row r="70" spans="1:7" ht="12" customHeight="1" x14ac:dyDescent="0.25">
      <c r="A70" s="15"/>
      <c r="B70" s="21" t="s">
        <v>42</v>
      </c>
      <c r="C70" s="11">
        <f>G35</f>
        <v>0</v>
      </c>
      <c r="D70" s="22">
        <f>(C70/C74)</f>
        <v>0</v>
      </c>
      <c r="E70" s="10"/>
      <c r="F70" s="10"/>
      <c r="G70" s="47"/>
    </row>
    <row r="71" spans="1:7" ht="12" customHeight="1" x14ac:dyDescent="0.25">
      <c r="A71" s="15"/>
      <c r="B71" s="21" t="s">
        <v>19</v>
      </c>
      <c r="C71" s="11">
        <f>G44</f>
        <v>35250</v>
      </c>
      <c r="D71" s="22">
        <f>(C71/C74)</f>
        <v>0.23232822540781017</v>
      </c>
      <c r="E71" s="10"/>
      <c r="F71" s="10"/>
      <c r="G71" s="47"/>
    </row>
    <row r="72" spans="1:7" ht="12" customHeight="1" x14ac:dyDescent="0.25">
      <c r="A72" s="15"/>
      <c r="B72" s="21" t="s">
        <v>43</v>
      </c>
      <c r="C72" s="12">
        <f>G49</f>
        <v>0</v>
      </c>
      <c r="D72" s="22">
        <f>(C72/C74)</f>
        <v>0</v>
      </c>
      <c r="E72" s="13"/>
      <c r="F72" s="13"/>
      <c r="G72" s="47"/>
    </row>
    <row r="73" spans="1:7" ht="12" customHeight="1" x14ac:dyDescent="0.25">
      <c r="A73" s="15"/>
      <c r="B73" s="21" t="s">
        <v>44</v>
      </c>
      <c r="C73" s="12">
        <f>G52</f>
        <v>7225</v>
      </c>
      <c r="D73" s="22">
        <f>(C73/C74)</f>
        <v>4.7619047619047616E-2</v>
      </c>
      <c r="E73" s="13"/>
      <c r="F73" s="13"/>
      <c r="G73" s="47"/>
    </row>
    <row r="74" spans="1:7" ht="12.75" customHeight="1" thickBot="1" x14ac:dyDescent="0.3">
      <c r="A74" s="15"/>
      <c r="B74" s="23" t="s">
        <v>81</v>
      </c>
      <c r="C74" s="24">
        <f>SUM(C68:C73)</f>
        <v>151725</v>
      </c>
      <c r="D74" s="25">
        <f>SUM(D68:D73)</f>
        <v>1</v>
      </c>
      <c r="E74" s="13"/>
      <c r="F74" s="13"/>
      <c r="G74" s="47"/>
    </row>
    <row r="75" spans="1:7" ht="12" customHeight="1" x14ac:dyDescent="0.25">
      <c r="A75" s="15"/>
      <c r="B75" s="18"/>
      <c r="C75" s="17"/>
      <c r="D75" s="17"/>
      <c r="E75" s="17"/>
      <c r="F75" s="17"/>
      <c r="G75" s="47"/>
    </row>
    <row r="76" spans="1:7" ht="12.75" customHeight="1" thickBot="1" x14ac:dyDescent="0.3">
      <c r="A76" s="15"/>
      <c r="B76" s="19"/>
      <c r="C76" s="17"/>
      <c r="D76" s="17"/>
      <c r="E76" s="17"/>
      <c r="F76" s="17"/>
      <c r="G76" s="47"/>
    </row>
    <row r="77" spans="1:7" ht="12" customHeight="1" thickBot="1" x14ac:dyDescent="0.3">
      <c r="A77" s="15"/>
      <c r="B77" s="151" t="s">
        <v>79</v>
      </c>
      <c r="C77" s="152"/>
      <c r="D77" s="152"/>
      <c r="E77" s="153"/>
      <c r="F77" s="13"/>
      <c r="G77" s="47"/>
    </row>
    <row r="78" spans="1:7" ht="12" customHeight="1" x14ac:dyDescent="0.25">
      <c r="A78" s="15"/>
      <c r="B78" s="38" t="s">
        <v>78</v>
      </c>
      <c r="C78" s="52">
        <v>30</v>
      </c>
      <c r="D78" s="52">
        <v>35</v>
      </c>
      <c r="E78" s="52">
        <v>40</v>
      </c>
      <c r="F78" s="37"/>
      <c r="G78" s="48"/>
    </row>
    <row r="79" spans="1:7" ht="12.75" customHeight="1" thickBot="1" x14ac:dyDescent="0.3">
      <c r="A79" s="15"/>
      <c r="B79" s="23" t="s">
        <v>65</v>
      </c>
      <c r="C79" s="24">
        <f>G53/C78</f>
        <v>5057.5</v>
      </c>
      <c r="D79" s="24">
        <f>G53/D78</f>
        <v>4335</v>
      </c>
      <c r="E79" s="39">
        <f>G53/E78</f>
        <v>3793.125</v>
      </c>
      <c r="F79" s="37"/>
      <c r="G79" s="48"/>
    </row>
    <row r="80" spans="1:7" ht="15.6" customHeight="1" x14ac:dyDescent="0.25">
      <c r="A80" s="15"/>
      <c r="B80" s="28" t="s">
        <v>45</v>
      </c>
      <c r="C80" s="14"/>
      <c r="D80" s="14"/>
      <c r="E80" s="14"/>
      <c r="F80" s="14"/>
      <c r="G80" s="49"/>
    </row>
  </sheetData>
  <mergeCells count="9">
    <mergeCell ref="E9:F9"/>
    <mergeCell ref="E14:F14"/>
    <mergeCell ref="E15:F15"/>
    <mergeCell ref="B17:G17"/>
    <mergeCell ref="B77:E77"/>
    <mergeCell ref="B66:C66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2022-07-05T17:27:55Z</dcterms:modified>
</cp:coreProperties>
</file>