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VILLARRICA\"/>
    </mc:Choice>
  </mc:AlternateContent>
  <bookViews>
    <workbookView xWindow="105" yWindow="465" windowWidth="24915" windowHeight="9060"/>
  </bookViews>
  <sheets>
    <sheet name="MIEL " sheetId="3" r:id="rId1"/>
  </sheets>
  <calcPr calcId="181029"/>
</workbook>
</file>

<file path=xl/calcChain.xml><?xml version="1.0" encoding="utf-8"?>
<calcChain xmlns="http://schemas.openxmlformats.org/spreadsheetml/2006/main">
  <c r="G55" i="3" l="1"/>
  <c r="G12" i="3"/>
  <c r="C79" i="3" l="1"/>
  <c r="C78" i="3"/>
  <c r="G58" i="3" l="1"/>
  <c r="G54" i="3"/>
  <c r="G53" i="3"/>
  <c r="G22" i="3"/>
  <c r="G23" i="3"/>
  <c r="G21" i="3"/>
  <c r="G59" i="3" l="1"/>
  <c r="C81" i="3" s="1"/>
  <c r="C80" i="3"/>
  <c r="G63" i="3"/>
  <c r="G52" i="3"/>
  <c r="G51" i="3"/>
  <c r="G24" i="3"/>
  <c r="C77" i="3" s="1"/>
  <c r="G60" i="3" l="1"/>
  <c r="G61" i="3" l="1"/>
  <c r="C82" i="3" s="1"/>
  <c r="C83" i="3" l="1"/>
  <c r="G62" i="3"/>
  <c r="G64" i="3" l="1"/>
  <c r="E88" i="3"/>
  <c r="D88" i="3"/>
  <c r="C88" i="3"/>
  <c r="D79" i="3"/>
  <c r="D78" i="3"/>
  <c r="D77" i="3"/>
  <c r="D80" i="3"/>
  <c r="D81" i="3"/>
  <c r="D82" i="3"/>
  <c r="D83" i="3" l="1"/>
</calcChain>
</file>

<file path=xl/sharedStrings.xml><?xml version="1.0" encoding="utf-8"?>
<sst xmlns="http://schemas.openxmlformats.org/spreadsheetml/2006/main" count="117" uniqueCount="85">
  <si>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</si>
  <si>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</si>
  <si>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</si>
  <si>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</si>
  <si>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</si>
  <si>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</si>
  <si>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</si>
  <si>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</si>
  <si>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</si>
  <si>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</si>
  <si>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</si>
  <si>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</si>
  <si>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</si>
  <si>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</si>
  <si>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</si>
  <si>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</si>
  <si>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</si>
  <si>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</si>
  <si>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</si>
  <si>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</si>
  <si>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</si>
  <si>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</si>
  <si>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</si>
  <si>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</si>
  <si>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</si>
  <si>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</si>
  <si>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</si>
  <si>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Unidad (Kg/l/u)</t>
  </si>
  <si>
    <t>Cantidad (Kg/l/u)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</si>
  <si>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</si>
  <si>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</si>
  <si>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</si>
  <si>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</si>
  <si>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</si>
  <si>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</si>
  <si>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</si>
  <si>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</si>
  <si>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</si>
  <si>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</si>
  <si>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</si>
  <si>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</si>
  <si>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</si>
  <si>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</si>
  <si>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</si>
  <si>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</si>
  <si>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</si>
  <si>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</si>
  <si>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Imprevistos</t>
  </si>
  <si>
    <t>(*): Este valor representa el valor mìnimo de venta del producto</t>
  </si>
  <si>
    <t>ARAUCANIA</t>
  </si>
  <si>
    <t>VILLARRICA</t>
  </si>
  <si>
    <t>APICULTURA</t>
  </si>
  <si>
    <t>MULTIFLORA</t>
  </si>
  <si>
    <t>MERCADO LOCAL</t>
  </si>
  <si>
    <t>ENERO-MARZO</t>
  </si>
  <si>
    <t>Lluvias-Heladas- Sequia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</si>
  <si>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</si>
  <si>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</si>
  <si>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RENDIMIENTO (Kg de miel /colmena)</t>
  </si>
  <si>
    <t>PRECIO ESPERADO ($/Kg.)</t>
  </si>
  <si>
    <t>Febrero-Octubre</t>
  </si>
  <si>
    <t>Marzo-Septiembre</t>
  </si>
  <si>
    <t>Febrero -Octubre</t>
  </si>
  <si>
    <t>u</t>
  </si>
  <si>
    <t>Marzo-Septienbre</t>
  </si>
  <si>
    <t>Preparacion colmena</t>
  </si>
  <si>
    <t>Aplicación programa de alimentación</t>
  </si>
  <si>
    <t>Aplicación programa sanitario</t>
  </si>
  <si>
    <t>Acaricidas</t>
  </si>
  <si>
    <t>Insecticidas</t>
  </si>
  <si>
    <t>Cosecha</t>
  </si>
  <si>
    <t>Enero-Marzo</t>
  </si>
  <si>
    <t>OTROS</t>
  </si>
  <si>
    <t>Subtotal insumos</t>
  </si>
  <si>
    <t>Otros</t>
  </si>
  <si>
    <t>Insumos</t>
  </si>
  <si>
    <t>COSTO TOTAL/há.</t>
  </si>
  <si>
    <t>ESCENARIOS COSTO UNITARIO  ($/kg de miel)</t>
  </si>
  <si>
    <t>COSTOS DIRECTOS DE PRODUCCIÓN POR COLMENA (INCLUYE IVA)</t>
  </si>
  <si>
    <t>$/colmena</t>
  </si>
  <si>
    <t>Rendimiento (kg de miel /colmena)</t>
  </si>
  <si>
    <t>Costo unitario ($/kg de miel) (*)</t>
  </si>
  <si>
    <t>Energéticos</t>
  </si>
  <si>
    <t>Proteicos-Aminoácidos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</si>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</sst>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9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b/>
      <sz val="9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8"/>
      <color indexed="9"/>
      <name val="Arial Narrow"/>
      <family val="2"/>
    </font>
    <font>
      <sz val="11"/>
      <color rgb="FF000000"/>
      <name val="Calibri"/>
      <family val="2"/>
    </font>
    <font>
      <b/>
      <i/>
      <sz val="9"/>
      <color indexed="9"/>
      <name val="Arial Narrow"/>
      <family val="2"/>
    </font>
    <font>
      <u/>
      <sz val="8"/>
      <color indexed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name val="Arial Narrow"/>
      <family val="2"/>
    </font>
    <font>
      <sz val="8"/>
      <color rgb="FF00000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000000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11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11"/>
      </right>
      <top style="thin">
        <color indexed="8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4">
    <xf numFmtId="0" fontId="0" fillId="0" borderId="0" applyNumberFormat="0" applyFill="0" applyBorder="0" applyProtection="0"/>
    <xf numFmtId="0" fontId="8" fillId="0" borderId="23" applyNumberFormat="0" applyFill="0" applyBorder="0" applyProtection="0"/>
    <xf numFmtId="0" fontId="9" fillId="0" borderId="23"/>
    <xf numFmtId="0" fontId="11" fillId="0" borderId="23"/>
  </cellStyleXfs>
  <cellXfs count="167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0" fontId="0" fillId="2" borderId="10" xfId="0" applyFont="1" applyFill="1" applyBorder="1" applyAlignment="1"/>
    <xf numFmtId="49" fontId="1" fillId="2" borderId="6" xfId="0" applyNumberFormat="1" applyFont="1" applyFill="1" applyBorder="1" applyAlignment="1">
      <alignment horizontal="center" wrapText="1"/>
    </xf>
    <xf numFmtId="49" fontId="1" fillId="2" borderId="6" xfId="0" applyNumberFormat="1" applyFont="1" applyFill="1" applyBorder="1" applyAlignment="1">
      <alignment horizontal="center"/>
    </xf>
    <xf numFmtId="3" fontId="1" fillId="2" borderId="6" xfId="0" applyNumberFormat="1" applyFont="1" applyFill="1" applyBorder="1" applyAlignment="1"/>
    <xf numFmtId="0" fontId="4" fillId="3" borderId="15" xfId="0" applyFont="1" applyFill="1" applyBorder="1" applyAlignment="1">
      <alignment horizontal="center" vertical="center"/>
    </xf>
    <xf numFmtId="0" fontId="4" fillId="3" borderId="15" xfId="0" applyFont="1" applyFill="1" applyBorder="1" applyAlignment="1">
      <alignment vertical="center"/>
    </xf>
    <xf numFmtId="0" fontId="0" fillId="2" borderId="21" xfId="0" applyFont="1" applyFill="1" applyBorder="1" applyAlignment="1"/>
    <xf numFmtId="0" fontId="6" fillId="2" borderId="23" xfId="0" applyFont="1" applyFill="1" applyBorder="1" applyAlignment="1"/>
    <xf numFmtId="0" fontId="0" fillId="2" borderId="25" xfId="0" applyFont="1" applyFill="1" applyBorder="1" applyAlignment="1"/>
    <xf numFmtId="49" fontId="6" fillId="2" borderId="23" xfId="0" applyNumberFormat="1" applyFont="1" applyFill="1" applyBorder="1" applyAlignment="1">
      <alignment vertical="center"/>
    </xf>
    <xf numFmtId="0" fontId="0" fillId="0" borderId="23" xfId="0" applyNumberFormat="1" applyFont="1" applyBorder="1" applyAlignment="1"/>
    <xf numFmtId="166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 wrapText="1"/>
    </xf>
    <xf numFmtId="3" fontId="2" fillId="2" borderId="12" xfId="0" applyNumberFormat="1" applyFont="1" applyFill="1" applyBorder="1" applyAlignment="1"/>
    <xf numFmtId="49" fontId="7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7" fillId="3" borderId="15" xfId="0" applyNumberFormat="1" applyFont="1" applyFill="1" applyBorder="1" applyAlignment="1">
      <alignment horizontal="center" vertical="center"/>
    </xf>
    <xf numFmtId="49" fontId="7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vertical="center"/>
    </xf>
    <xf numFmtId="49" fontId="10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10" fillId="3" borderId="13" xfId="0" applyNumberFormat="1" applyFont="1" applyFill="1" applyBorder="1" applyAlignment="1">
      <alignment horizontal="center" vertical="center"/>
    </xf>
    <xf numFmtId="49" fontId="10" fillId="3" borderId="13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vertical="center"/>
    </xf>
    <xf numFmtId="0" fontId="3" fillId="3" borderId="20" xfId="0" applyFont="1" applyFill="1" applyBorder="1" applyAlignment="1">
      <alignment horizontal="center" vertical="center"/>
    </xf>
    <xf numFmtId="3" fontId="3" fillId="3" borderId="20" xfId="0" applyNumberFormat="1" applyFont="1" applyFill="1" applyBorder="1" applyAlignment="1">
      <alignment vertical="center"/>
    </xf>
    <xf numFmtId="49" fontId="10" fillId="5" borderId="26" xfId="0" applyNumberFormat="1" applyFont="1" applyFill="1" applyBorder="1" applyAlignment="1">
      <alignment vertical="center"/>
    </xf>
    <xf numFmtId="0" fontId="10" fillId="5" borderId="27" xfId="0" applyFont="1" applyFill="1" applyBorder="1" applyAlignment="1">
      <alignment vertical="center"/>
    </xf>
    <xf numFmtId="164" fontId="10" fillId="5" borderId="28" xfId="0" applyNumberFormat="1" applyFont="1" applyFill="1" applyBorder="1" applyAlignment="1">
      <alignment vertical="center"/>
    </xf>
    <xf numFmtId="49" fontId="10" fillId="3" borderId="29" xfId="0" applyNumberFormat="1" applyFont="1" applyFill="1" applyBorder="1" applyAlignment="1">
      <alignment vertical="center"/>
    </xf>
    <xf numFmtId="0" fontId="10" fillId="3" borderId="15" xfId="0" applyFont="1" applyFill="1" applyBorder="1" applyAlignment="1">
      <alignment vertical="center"/>
    </xf>
    <xf numFmtId="164" fontId="10" fillId="3" borderId="30" xfId="0" applyNumberFormat="1" applyFont="1" applyFill="1" applyBorder="1" applyAlignment="1">
      <alignment vertical="center"/>
    </xf>
    <xf numFmtId="49" fontId="10" fillId="5" borderId="29" xfId="0" applyNumberFormat="1" applyFont="1" applyFill="1" applyBorder="1" applyAlignment="1">
      <alignment vertical="center"/>
    </xf>
    <xf numFmtId="0" fontId="10" fillId="5" borderId="15" xfId="0" applyFont="1" applyFill="1" applyBorder="1" applyAlignment="1">
      <alignment vertical="center"/>
    </xf>
    <xf numFmtId="164" fontId="10" fillId="5" borderId="30" xfId="0" applyNumberFormat="1" applyFont="1" applyFill="1" applyBorder="1" applyAlignment="1">
      <alignment vertical="center"/>
    </xf>
    <xf numFmtId="49" fontId="10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49" fontId="1" fillId="2" borderId="23" xfId="0" applyNumberFormat="1" applyFont="1" applyFill="1" applyBorder="1" applyAlignment="1">
      <alignment vertical="center"/>
    </xf>
    <xf numFmtId="0" fontId="10" fillId="2" borderId="23" xfId="0" applyFont="1" applyFill="1" applyBorder="1" applyAlignment="1">
      <alignment vertical="center"/>
    </xf>
    <xf numFmtId="164" fontId="10" fillId="2" borderId="23" xfId="0" applyNumberFormat="1" applyFont="1" applyFill="1" applyBorder="1" applyAlignment="1">
      <alignment vertical="center"/>
    </xf>
    <xf numFmtId="0" fontId="1" fillId="2" borderId="23" xfId="0" applyFont="1" applyFill="1" applyBorder="1" applyAlignment="1">
      <alignment vertical="center"/>
    </xf>
    <xf numFmtId="49" fontId="14" fillId="2" borderId="43" xfId="0" applyNumberFormat="1" applyFont="1" applyFill="1" applyBorder="1" applyAlignment="1">
      <alignment vertical="center"/>
    </xf>
    <xf numFmtId="0" fontId="1" fillId="2" borderId="44" xfId="0" applyFont="1" applyFill="1" applyBorder="1" applyAlignment="1"/>
    <xf numFmtId="0" fontId="1" fillId="2" borderId="45" xfId="0" applyFont="1" applyFill="1" applyBorder="1" applyAlignment="1"/>
    <xf numFmtId="49" fontId="1" fillId="2" borderId="46" xfId="0" applyNumberFormat="1" applyFont="1" applyFill="1" applyBorder="1" applyAlignment="1">
      <alignment vertical="center"/>
    </xf>
    <xf numFmtId="0" fontId="1" fillId="2" borderId="23" xfId="0" applyFont="1" applyFill="1" applyBorder="1" applyAlignment="1"/>
    <xf numFmtId="0" fontId="1" fillId="2" borderId="47" xfId="0" applyFont="1" applyFill="1" applyBorder="1" applyAlignment="1"/>
    <xf numFmtId="49" fontId="1" fillId="2" borderId="48" xfId="0" applyNumberFormat="1" applyFont="1" applyFill="1" applyBorder="1" applyAlignment="1">
      <alignment vertical="center"/>
    </xf>
    <xf numFmtId="0" fontId="1" fillId="2" borderId="49" xfId="0" applyFont="1" applyFill="1" applyBorder="1" applyAlignment="1"/>
    <xf numFmtId="0" fontId="1" fillId="2" borderId="50" xfId="0" applyFont="1" applyFill="1" applyBorder="1" applyAlignment="1"/>
    <xf numFmtId="0" fontId="1" fillId="8" borderId="42" xfId="0" applyFont="1" applyFill="1" applyBorder="1" applyAlignment="1"/>
    <xf numFmtId="0" fontId="1" fillId="6" borderId="23" xfId="0" applyFont="1" applyFill="1" applyBorder="1" applyAlignment="1"/>
    <xf numFmtId="49" fontId="14" fillId="7" borderId="33" xfId="0" applyNumberFormat="1" applyFont="1" applyFill="1" applyBorder="1" applyAlignment="1">
      <alignment vertical="center"/>
    </xf>
    <xf numFmtId="49" fontId="1" fillId="7" borderId="34" xfId="0" applyNumberFormat="1" applyFont="1" applyFill="1" applyBorder="1" applyAlignment="1"/>
    <xf numFmtId="49" fontId="14" fillId="2" borderId="35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horizontal="right" vertical="center"/>
    </xf>
    <xf numFmtId="9" fontId="1" fillId="2" borderId="36" xfId="0" applyNumberFormat="1" applyFont="1" applyFill="1" applyBorder="1" applyAlignment="1">
      <alignment horizontal="right"/>
    </xf>
    <xf numFmtId="0" fontId="14" fillId="2" borderId="6" xfId="0" applyNumberFormat="1" applyFont="1" applyFill="1" applyBorder="1" applyAlignment="1">
      <alignment horizontal="right" vertical="center"/>
    </xf>
    <xf numFmtId="165" fontId="14" fillId="2" borderId="6" xfId="0" applyNumberFormat="1" applyFont="1" applyFill="1" applyBorder="1" applyAlignment="1">
      <alignment horizontal="right" vertical="center"/>
    </xf>
    <xf numFmtId="0" fontId="10" fillId="6" borderId="23" xfId="0" applyFont="1" applyFill="1" applyBorder="1" applyAlignment="1">
      <alignment vertical="center"/>
    </xf>
    <xf numFmtId="49" fontId="14" fillId="7" borderId="37" xfId="0" applyNumberFormat="1" applyFont="1" applyFill="1" applyBorder="1" applyAlignment="1">
      <alignment vertical="center"/>
    </xf>
    <xf numFmtId="165" fontId="14" fillId="7" borderId="38" xfId="0" applyNumberFormat="1" applyFont="1" applyFill="1" applyBorder="1" applyAlignment="1">
      <alignment horizontal="right" vertical="center"/>
    </xf>
    <xf numFmtId="9" fontId="14" fillId="7" borderId="39" xfId="0" applyNumberFormat="1" applyFont="1" applyFill="1" applyBorder="1" applyAlignment="1">
      <alignment horizontal="right" vertical="center"/>
    </xf>
    <xf numFmtId="0" fontId="10" fillId="8" borderId="22" xfId="0" applyFont="1" applyFill="1" applyBorder="1" applyAlignment="1">
      <alignment vertical="center"/>
    </xf>
    <xf numFmtId="49" fontId="16" fillId="8" borderId="23" xfId="0" applyNumberFormat="1" applyFont="1" applyFill="1" applyBorder="1" applyAlignment="1">
      <alignment vertical="center"/>
    </xf>
    <xf numFmtId="0" fontId="10" fillId="8" borderId="23" xfId="0" applyFont="1" applyFill="1" applyBorder="1" applyAlignment="1">
      <alignment vertical="center"/>
    </xf>
    <xf numFmtId="0" fontId="10" fillId="8" borderId="51" xfId="0" applyFont="1" applyFill="1" applyBorder="1" applyAlignment="1">
      <alignment vertical="center"/>
    </xf>
    <xf numFmtId="0" fontId="10" fillId="6" borderId="22" xfId="0" applyFont="1" applyFill="1" applyBorder="1" applyAlignment="1">
      <alignment vertical="center"/>
    </xf>
    <xf numFmtId="49" fontId="14" fillId="7" borderId="52" xfId="0" applyNumberFormat="1" applyFont="1" applyFill="1" applyBorder="1" applyAlignment="1">
      <alignment vertical="center"/>
    </xf>
    <xf numFmtId="0" fontId="14" fillId="6" borderId="23" xfId="0" applyFont="1" applyFill="1" applyBorder="1" applyAlignment="1">
      <alignment vertical="center"/>
    </xf>
    <xf numFmtId="164" fontId="14" fillId="2" borderId="23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left" wrapText="1"/>
    </xf>
    <xf numFmtId="0" fontId="1" fillId="2" borderId="6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>
      <alignment horizontal="right" vertical="center" wrapText="1"/>
    </xf>
    <xf numFmtId="0" fontId="3" fillId="3" borderId="6" xfId="0" applyFont="1" applyFill="1" applyBorder="1" applyAlignment="1">
      <alignment horizontal="right" vertical="center"/>
    </xf>
    <xf numFmtId="3" fontId="10" fillId="3" borderId="6" xfId="0" applyNumberFormat="1" applyFont="1" applyFill="1" applyBorder="1" applyAlignment="1">
      <alignment horizontal="right" vertical="center"/>
    </xf>
    <xf numFmtId="3" fontId="1" fillId="2" borderId="6" xfId="0" applyNumberFormat="1" applyFont="1" applyFill="1" applyBorder="1" applyAlignment="1">
      <alignment horizontal="right"/>
    </xf>
    <xf numFmtId="164" fontId="10" fillId="5" borderId="32" xfId="0" applyNumberFormat="1" applyFont="1" applyFill="1" applyBorder="1" applyAlignment="1">
      <alignment vertical="center"/>
    </xf>
    <xf numFmtId="49" fontId="10" fillId="3" borderId="56" xfId="0" applyNumberFormat="1" applyFont="1" applyFill="1" applyBorder="1" applyAlignment="1">
      <alignment horizontal="right" vertical="center"/>
    </xf>
    <xf numFmtId="49" fontId="10" fillId="3" borderId="57" xfId="0" applyNumberFormat="1" applyFont="1" applyFill="1" applyBorder="1" applyAlignment="1">
      <alignment horizontal="right" vertical="center"/>
    </xf>
    <xf numFmtId="49" fontId="10" fillId="3" borderId="55" xfId="0" applyNumberFormat="1" applyFont="1" applyFill="1" applyBorder="1" applyAlignment="1">
      <alignment horizontal="left" vertical="center"/>
    </xf>
    <xf numFmtId="49" fontId="2" fillId="2" borderId="6" xfId="0" applyNumberFormat="1" applyFont="1" applyFill="1" applyBorder="1" applyAlignment="1">
      <alignment horizontal="left" wrapText="1"/>
    </xf>
    <xf numFmtId="3" fontId="2" fillId="2" borderId="6" xfId="0" applyNumberFormat="1" applyFont="1" applyFill="1" applyBorder="1" applyAlignment="1">
      <alignment horizontal="right" wrapText="1"/>
    </xf>
    <xf numFmtId="49" fontId="2" fillId="2" borderId="6" xfId="0" applyNumberFormat="1" applyFont="1" applyFill="1" applyBorder="1" applyAlignment="1">
      <alignment horizontal="center" wrapText="1"/>
    </xf>
    <xf numFmtId="0" fontId="2" fillId="2" borderId="6" xfId="0" applyNumberFormat="1" applyFont="1" applyFill="1" applyBorder="1" applyAlignment="1">
      <alignment wrapText="1"/>
    </xf>
    <xf numFmtId="49" fontId="2" fillId="2" borderId="6" xfId="0" applyNumberFormat="1" applyFont="1" applyFill="1" applyBorder="1" applyAlignment="1">
      <alignment horizontal="right" wrapText="1"/>
    </xf>
    <xf numFmtId="49" fontId="2" fillId="2" borderId="19" xfId="0" applyNumberFormat="1" applyFont="1" applyFill="1" applyBorder="1" applyAlignment="1">
      <alignment horizontal="center" wrapText="1"/>
    </xf>
    <xf numFmtId="0" fontId="2" fillId="2" borderId="19" xfId="0" applyNumberFormat="1" applyFont="1" applyFill="1" applyBorder="1" applyAlignment="1">
      <alignment wrapText="1"/>
    </xf>
    <xf numFmtId="49" fontId="2" fillId="2" borderId="19" xfId="0" applyNumberFormat="1" applyFont="1" applyFill="1" applyBorder="1" applyAlignment="1">
      <alignment horizontal="right" wrapText="1"/>
    </xf>
    <xf numFmtId="3" fontId="2" fillId="2" borderId="19" xfId="0" applyNumberFormat="1" applyFont="1" applyFill="1" applyBorder="1" applyAlignment="1">
      <alignment horizontal="right" wrapText="1"/>
    </xf>
    <xf numFmtId="3" fontId="4" fillId="3" borderId="15" xfId="0" applyNumberFormat="1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left"/>
    </xf>
    <xf numFmtId="49" fontId="7" fillId="5" borderId="15" xfId="0" applyNumberFormat="1" applyFont="1" applyFill="1" applyBorder="1" applyAlignment="1">
      <alignment horizontal="left" vertical="center"/>
    </xf>
    <xf numFmtId="49" fontId="7" fillId="3" borderId="15" xfId="0" applyNumberFormat="1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49" fontId="4" fillId="3" borderId="15" xfId="0" applyNumberFormat="1" applyFont="1" applyFill="1" applyBorder="1" applyAlignment="1">
      <alignment horizontal="left" vertical="center"/>
    </xf>
    <xf numFmtId="0" fontId="2" fillId="2" borderId="17" xfId="0" applyFont="1" applyFill="1" applyBorder="1" applyAlignment="1">
      <alignment horizontal="left"/>
    </xf>
    <xf numFmtId="49" fontId="7" fillId="3" borderId="13" xfId="0" applyNumberFormat="1" applyFont="1" applyFill="1" applyBorder="1" applyAlignment="1">
      <alignment horizontal="left" vertical="center"/>
    </xf>
    <xf numFmtId="49" fontId="2" fillId="2" borderId="19" xfId="0" applyNumberFormat="1" applyFont="1" applyFill="1" applyBorder="1" applyAlignment="1">
      <alignment horizontal="left" wrapText="1"/>
    </xf>
    <xf numFmtId="49" fontId="10" fillId="5" borderId="15" xfId="0" applyNumberFormat="1" applyFont="1" applyFill="1" applyBorder="1" applyAlignment="1">
      <alignment horizontal="left" vertical="center"/>
    </xf>
    <xf numFmtId="49" fontId="10" fillId="3" borderId="13" xfId="0" applyNumberFormat="1" applyFont="1" applyFill="1" applyBorder="1" applyAlignment="1">
      <alignment horizontal="left" vertical="center"/>
    </xf>
    <xf numFmtId="0" fontId="1" fillId="2" borderId="6" xfId="0" applyNumberFormat="1" applyFont="1" applyFill="1" applyBorder="1" applyAlignment="1">
      <alignment horizontal="right"/>
    </xf>
    <xf numFmtId="0" fontId="3" fillId="3" borderId="20" xfId="0" applyFont="1" applyFill="1" applyBorder="1" applyAlignment="1">
      <alignment horizontal="right" vertical="center"/>
    </xf>
    <xf numFmtId="3" fontId="10" fillId="3" borderId="20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right" vertical="center"/>
    </xf>
    <xf numFmtId="49" fontId="10" fillId="3" borderId="13" xfId="0" applyNumberFormat="1" applyFont="1" applyFill="1" applyBorder="1" applyAlignment="1">
      <alignment horizontal="right" vertical="center" wrapText="1"/>
    </xf>
    <xf numFmtId="49" fontId="10" fillId="3" borderId="13" xfId="0" applyNumberFormat="1" applyFont="1" applyFill="1" applyBorder="1" applyAlignment="1">
      <alignment horizontal="right" vertical="center"/>
    </xf>
    <xf numFmtId="0" fontId="5" fillId="2" borderId="25" xfId="0" applyFont="1" applyFill="1" applyBorder="1" applyAlignment="1"/>
    <xf numFmtId="0" fontId="17" fillId="7" borderId="53" xfId="0" applyNumberFormat="1" applyFont="1" applyFill="1" applyBorder="1" applyAlignment="1">
      <alignment vertical="center"/>
    </xf>
    <xf numFmtId="0" fontId="17" fillId="7" borderId="54" xfId="0" applyNumberFormat="1" applyFont="1" applyFill="1" applyBorder="1" applyAlignment="1">
      <alignment vertical="center"/>
    </xf>
    <xf numFmtId="165" fontId="17" fillId="7" borderId="38" xfId="0" applyNumberFormat="1" applyFont="1" applyFill="1" applyBorder="1" applyAlignment="1">
      <alignment vertical="center"/>
    </xf>
    <xf numFmtId="165" fontId="17" fillId="7" borderId="39" xfId="0" applyNumberFormat="1" applyFont="1" applyFill="1" applyBorder="1" applyAlignment="1">
      <alignment vertical="center"/>
    </xf>
    <xf numFmtId="14" fontId="1" fillId="2" borderId="6" xfId="0" applyNumberFormat="1" applyFont="1" applyFill="1" applyBorder="1" applyAlignment="1">
      <alignment horizontal="right"/>
    </xf>
    <xf numFmtId="0" fontId="1" fillId="2" borderId="6" xfId="0" applyNumberFormat="1" applyFont="1" applyFill="1" applyBorder="1" applyAlignment="1"/>
    <xf numFmtId="3" fontId="18" fillId="9" borderId="58" xfId="0" applyNumberFormat="1" applyFont="1" applyFill="1" applyBorder="1" applyAlignment="1"/>
    <xf numFmtId="3" fontId="18" fillId="9" borderId="59" xfId="0" applyNumberFormat="1" applyFont="1" applyFill="1" applyBorder="1" applyAlignment="1"/>
    <xf numFmtId="49" fontId="14" fillId="7" borderId="24" xfId="0" applyNumberFormat="1" applyFont="1" applyFill="1" applyBorder="1" applyAlignment="1">
      <alignment horizontal="center" vertical="center"/>
    </xf>
    <xf numFmtId="49" fontId="12" fillId="3" borderId="6" xfId="0" applyNumberFormat="1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49" fontId="16" fillId="8" borderId="40" xfId="0" applyNumberFormat="1" applyFont="1" applyFill="1" applyBorder="1" applyAlignment="1">
      <alignment vertical="center"/>
    </xf>
    <xf numFmtId="0" fontId="14" fillId="8" borderId="41" xfId="0" applyFont="1" applyFill="1" applyBorder="1" applyAlignment="1">
      <alignment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</cellXfs>
  <cellStyles count="4">
    <cellStyle name="Normal" xfId="0" builtinId="0"/>
    <cellStyle name="Normal 2" xfId="1"/>
    <cellStyle name="Normal 2 2" xfId="2"/>
    <cellStyle name="Normal 3" xfId="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76200</xdr:rowOff>
    </xdr:from>
    <xdr:to>
      <xdr:col>7</xdr:col>
      <xdr:colOff>95250</xdr:colOff>
      <xdr:row>7</xdr:row>
      <xdr:rowOff>108284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5275" y="2667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B1" zoomScaleNormal="100" workbookViewId="0">
      <selection activeCell="D94" sqref="D94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24.42578125" style="1" customWidth="1"/>
    <col min="3" max="3" width="10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53" t="s">
        <v>0</v>
      </c>
      <c r="C9" s="108" t="s">
        <v>51</v>
      </c>
      <c r="D9" s="54"/>
      <c r="E9" s="161" t="s">
        <v>58</v>
      </c>
      <c r="F9" s="162"/>
      <c r="G9" s="14">
        <v>37</v>
      </c>
    </row>
    <row r="10" spans="1:7" ht="38.25" customHeight="1" x14ac:dyDescent="0.25">
      <c r="A10" s="5"/>
      <c r="B10" s="6" t="s">
        <v>1</v>
      </c>
      <c r="C10" s="109" t="s">
        <v>52</v>
      </c>
      <c r="D10" s="54"/>
      <c r="E10" s="163" t="s">
        <v>2</v>
      </c>
      <c r="F10" s="164"/>
      <c r="G10" s="8" t="s">
        <v>84</v>
      </c>
    </row>
    <row r="11" spans="1:7" ht="18" customHeight="1" x14ac:dyDescent="0.25">
      <c r="A11" s="5"/>
      <c r="B11" s="6" t="s">
        <v>3</v>
      </c>
      <c r="C11" s="108" t="s">
        <v>4</v>
      </c>
      <c r="D11" s="54"/>
      <c r="E11" s="163" t="s">
        <v>59</v>
      </c>
      <c r="F11" s="164"/>
      <c r="G11" s="22">
        <v>8000</v>
      </c>
    </row>
    <row r="12" spans="1:7" ht="11.25" customHeight="1" x14ac:dyDescent="0.25">
      <c r="A12" s="5"/>
      <c r="B12" s="6" t="s">
        <v>5</v>
      </c>
      <c r="C12" s="110" t="s">
        <v>49</v>
      </c>
      <c r="D12" s="54"/>
      <c r="E12" s="25" t="s">
        <v>6</v>
      </c>
      <c r="F12" s="26"/>
      <c r="G12" s="10">
        <f>G11*G9</f>
        <v>296000</v>
      </c>
    </row>
    <row r="13" spans="1:7" ht="11.25" customHeight="1" x14ac:dyDescent="0.25">
      <c r="A13" s="5"/>
      <c r="B13" s="6" t="s">
        <v>7</v>
      </c>
      <c r="C13" s="108" t="s">
        <v>50</v>
      </c>
      <c r="D13" s="54"/>
      <c r="E13" s="163" t="s">
        <v>8</v>
      </c>
      <c r="F13" s="164"/>
      <c r="G13" s="8" t="s">
        <v>53</v>
      </c>
    </row>
    <row r="14" spans="1:7" ht="13.5" customHeight="1" x14ac:dyDescent="0.25">
      <c r="A14" s="5"/>
      <c r="B14" s="6" t="s">
        <v>9</v>
      </c>
      <c r="C14" s="108" t="s">
        <v>50</v>
      </c>
      <c r="D14" s="54"/>
      <c r="E14" s="163" t="s">
        <v>10</v>
      </c>
      <c r="F14" s="164"/>
      <c r="G14" s="8" t="s">
        <v>54</v>
      </c>
    </row>
    <row r="15" spans="1:7" ht="25.5" customHeight="1" x14ac:dyDescent="0.25">
      <c r="A15" s="5"/>
      <c r="B15" s="6" t="s">
        <v>11</v>
      </c>
      <c r="C15" s="152">
        <v>44740</v>
      </c>
      <c r="D15" s="54"/>
      <c r="E15" s="165" t="s">
        <v>12</v>
      </c>
      <c r="F15" s="166"/>
      <c r="G15" s="7" t="s">
        <v>55</v>
      </c>
    </row>
    <row r="16" spans="1:7" ht="12" customHeight="1" x14ac:dyDescent="0.25">
      <c r="A16" s="2"/>
      <c r="B16" s="27"/>
      <c r="C16" s="28"/>
      <c r="D16" s="29"/>
      <c r="E16" s="30"/>
      <c r="F16" s="30"/>
      <c r="G16" s="31"/>
    </row>
    <row r="17" spans="1:7" ht="12" customHeight="1" x14ac:dyDescent="0.25">
      <c r="A17" s="11"/>
      <c r="B17" s="157" t="s">
        <v>78</v>
      </c>
      <c r="C17" s="158"/>
      <c r="D17" s="158"/>
      <c r="E17" s="158"/>
      <c r="F17" s="158"/>
      <c r="G17" s="158"/>
    </row>
    <row r="18" spans="1:7" ht="12" customHeight="1" x14ac:dyDescent="0.25">
      <c r="A18" s="2"/>
      <c r="B18" s="32"/>
      <c r="C18" s="33"/>
      <c r="D18" s="33"/>
      <c r="E18" s="33"/>
      <c r="F18" s="34"/>
      <c r="G18" s="34"/>
    </row>
    <row r="19" spans="1:7" ht="12" customHeight="1" x14ac:dyDescent="0.25">
      <c r="A19" s="5"/>
      <c r="B19" s="35" t="s">
        <v>13</v>
      </c>
      <c r="C19" s="36"/>
      <c r="D19" s="37"/>
      <c r="E19" s="37"/>
      <c r="F19" s="37"/>
      <c r="G19" s="37"/>
    </row>
    <row r="20" spans="1:7" ht="24" customHeight="1" x14ac:dyDescent="0.25">
      <c r="A20" s="11"/>
      <c r="B20" s="38" t="s">
        <v>14</v>
      </c>
      <c r="C20" s="38" t="s">
        <v>15</v>
      </c>
      <c r="D20" s="38" t="s">
        <v>16</v>
      </c>
      <c r="E20" s="38" t="s">
        <v>17</v>
      </c>
      <c r="F20" s="38" t="s">
        <v>18</v>
      </c>
      <c r="G20" s="38" t="s">
        <v>19</v>
      </c>
    </row>
    <row r="21" spans="1:7" s="1" customFormat="1" ht="12.75" customHeight="1" x14ac:dyDescent="0.25">
      <c r="A21" s="11"/>
      <c r="B21" s="24" t="s">
        <v>65</v>
      </c>
      <c r="C21" s="12" t="s">
        <v>20</v>
      </c>
      <c r="D21" s="111">
        <v>1</v>
      </c>
      <c r="E21" s="112" t="s">
        <v>60</v>
      </c>
      <c r="F21" s="23">
        <v>35000</v>
      </c>
      <c r="G21" s="23">
        <f>D21*F21</f>
        <v>35000</v>
      </c>
    </row>
    <row r="22" spans="1:7" s="1" customFormat="1" ht="12.75" customHeight="1" x14ac:dyDescent="0.25">
      <c r="A22" s="11"/>
      <c r="B22" s="24" t="s">
        <v>66</v>
      </c>
      <c r="C22" s="12" t="s">
        <v>20</v>
      </c>
      <c r="D22" s="111">
        <v>1</v>
      </c>
      <c r="E22" s="112" t="s">
        <v>61</v>
      </c>
      <c r="F22" s="23">
        <v>35000</v>
      </c>
      <c r="G22" s="23">
        <f t="shared" ref="G22:G23" si="0">D22*F22</f>
        <v>35000</v>
      </c>
    </row>
    <row r="23" spans="1:7" s="1" customFormat="1" ht="12.75" customHeight="1" x14ac:dyDescent="0.25">
      <c r="A23" s="11"/>
      <c r="B23" s="24" t="s">
        <v>67</v>
      </c>
      <c r="C23" s="12" t="s">
        <v>20</v>
      </c>
      <c r="D23" s="111">
        <v>1</v>
      </c>
      <c r="E23" s="112" t="s">
        <v>62</v>
      </c>
      <c r="F23" s="23">
        <v>35000</v>
      </c>
      <c r="G23" s="23">
        <f t="shared" si="0"/>
        <v>35000</v>
      </c>
    </row>
    <row r="24" spans="1:7" s="1" customFormat="1" ht="12.75" customHeight="1" x14ac:dyDescent="0.25">
      <c r="A24" s="11"/>
      <c r="B24" s="130" t="s">
        <v>21</v>
      </c>
      <c r="C24" s="113"/>
      <c r="D24" s="113"/>
      <c r="E24" s="113"/>
      <c r="F24" s="113"/>
      <c r="G24" s="114">
        <f>SUM(G21:G23)</f>
        <v>105000</v>
      </c>
    </row>
    <row r="25" spans="1:7" s="1" customFormat="1" ht="12" customHeight="1" x14ac:dyDescent="0.25">
      <c r="A25" s="2"/>
      <c r="B25" s="131"/>
      <c r="C25" s="34"/>
      <c r="D25" s="34"/>
      <c r="E25" s="34"/>
      <c r="F25" s="39"/>
      <c r="G25" s="39"/>
    </row>
    <row r="26" spans="1:7" s="1" customFormat="1" ht="12" customHeight="1" x14ac:dyDescent="0.25">
      <c r="A26" s="5"/>
      <c r="B26" s="132" t="s">
        <v>22</v>
      </c>
      <c r="C26" s="41"/>
      <c r="D26" s="42"/>
      <c r="E26" s="42"/>
      <c r="F26" s="43"/>
      <c r="G26" s="43"/>
    </row>
    <row r="27" spans="1:7" s="1" customFormat="1" ht="24" customHeight="1" x14ac:dyDescent="0.25">
      <c r="A27" s="5"/>
      <c r="B27" s="133" t="s">
        <v>14</v>
      </c>
      <c r="C27" s="45" t="s">
        <v>15</v>
      </c>
      <c r="D27" s="45" t="s">
        <v>16</v>
      </c>
      <c r="E27" s="44" t="s">
        <v>17</v>
      </c>
      <c r="F27" s="45" t="s">
        <v>18</v>
      </c>
      <c r="G27" s="44" t="s">
        <v>19</v>
      </c>
    </row>
    <row r="28" spans="1:7" s="1" customFormat="1" ht="12" customHeight="1" x14ac:dyDescent="0.25">
      <c r="A28" s="5"/>
      <c r="B28" s="134"/>
      <c r="C28" s="47"/>
      <c r="D28" s="47"/>
      <c r="E28" s="47"/>
      <c r="F28" s="46"/>
      <c r="G28" s="46"/>
    </row>
    <row r="29" spans="1:7" s="1" customFormat="1" ht="12" customHeight="1" x14ac:dyDescent="0.25">
      <c r="A29" s="5"/>
      <c r="B29" s="135" t="s">
        <v>23</v>
      </c>
      <c r="C29" s="15"/>
      <c r="D29" s="15"/>
      <c r="E29" s="15"/>
      <c r="F29" s="16"/>
      <c r="G29" s="16"/>
    </row>
    <row r="30" spans="1:7" s="1" customFormat="1" ht="12" customHeight="1" x14ac:dyDescent="0.25">
      <c r="A30" s="2"/>
      <c r="B30" s="136"/>
      <c r="C30" s="48"/>
      <c r="D30" s="48"/>
      <c r="E30" s="48"/>
      <c r="F30" s="49"/>
      <c r="G30" s="49"/>
    </row>
    <row r="31" spans="1:7" s="1" customFormat="1" ht="12" customHeight="1" x14ac:dyDescent="0.25">
      <c r="A31" s="5"/>
      <c r="B31" s="132" t="s">
        <v>24</v>
      </c>
      <c r="C31" s="41"/>
      <c r="D31" s="42"/>
      <c r="E31" s="42"/>
      <c r="F31" s="43"/>
      <c r="G31" s="43"/>
    </row>
    <row r="32" spans="1:7" s="1" customFormat="1" ht="24" customHeight="1" x14ac:dyDescent="0.25">
      <c r="A32" s="5"/>
      <c r="B32" s="137" t="s">
        <v>14</v>
      </c>
      <c r="C32" s="50" t="s">
        <v>15</v>
      </c>
      <c r="D32" s="50" t="s">
        <v>16</v>
      </c>
      <c r="E32" s="50" t="s">
        <v>17</v>
      </c>
      <c r="F32" s="51" t="s">
        <v>18</v>
      </c>
      <c r="G32" s="50" t="s">
        <v>19</v>
      </c>
    </row>
    <row r="33" spans="1:7" s="1" customFormat="1" ht="12.75" hidden="1" customHeight="1" x14ac:dyDescent="0.25">
      <c r="A33" s="11"/>
      <c r="B33" s="120"/>
      <c r="C33" s="122"/>
      <c r="D33" s="123"/>
      <c r="E33" s="124"/>
      <c r="F33" s="121"/>
      <c r="G33" s="121"/>
    </row>
    <row r="34" spans="1:7" s="1" customFormat="1" ht="12.75" hidden="1" customHeight="1" x14ac:dyDescent="0.25">
      <c r="A34" s="11"/>
      <c r="B34" s="120"/>
      <c r="C34" s="122"/>
      <c r="D34" s="123"/>
      <c r="E34" s="124"/>
      <c r="F34" s="121"/>
      <c r="G34" s="121"/>
    </row>
    <row r="35" spans="1:7" s="1" customFormat="1" ht="12.75" hidden="1" customHeight="1" x14ac:dyDescent="0.25">
      <c r="A35" s="11"/>
      <c r="B35" s="120"/>
      <c r="C35" s="122"/>
      <c r="D35" s="123"/>
      <c r="E35" s="124"/>
      <c r="F35" s="121"/>
      <c r="G35" s="121"/>
    </row>
    <row r="36" spans="1:7" s="1" customFormat="1" ht="12.75" hidden="1" customHeight="1" x14ac:dyDescent="0.25">
      <c r="A36" s="11"/>
      <c r="B36" s="120"/>
      <c r="C36" s="122"/>
      <c r="D36" s="123"/>
      <c r="E36" s="124"/>
      <c r="F36" s="121"/>
      <c r="G36" s="121"/>
    </row>
    <row r="37" spans="1:7" s="1" customFormat="1" ht="12.75" hidden="1" customHeight="1" x14ac:dyDescent="0.25">
      <c r="A37" s="11"/>
      <c r="B37" s="120"/>
      <c r="C37" s="122"/>
      <c r="D37" s="123"/>
      <c r="E37" s="124"/>
      <c r="F37" s="121"/>
      <c r="G37" s="121"/>
    </row>
    <row r="38" spans="1:7" s="1" customFormat="1" ht="12.75" hidden="1" customHeight="1" x14ac:dyDescent="0.25">
      <c r="A38" s="11"/>
      <c r="B38" s="120"/>
      <c r="C38" s="122"/>
      <c r="D38" s="123"/>
      <c r="E38" s="124"/>
      <c r="F38" s="121"/>
      <c r="G38" s="121"/>
    </row>
    <row r="39" spans="1:7" s="1" customFormat="1" ht="25.5" hidden="1" customHeight="1" x14ac:dyDescent="0.25">
      <c r="A39" s="11"/>
      <c r="B39" s="120"/>
      <c r="C39" s="122"/>
      <c r="D39" s="123"/>
      <c r="E39" s="124"/>
      <c r="F39" s="121"/>
      <c r="G39" s="121"/>
    </row>
    <row r="40" spans="1:7" s="1" customFormat="1" ht="25.5" hidden="1" customHeight="1" x14ac:dyDescent="0.25">
      <c r="A40" s="11"/>
      <c r="B40" s="120"/>
      <c r="C40" s="122"/>
      <c r="D40" s="123"/>
      <c r="E40" s="124"/>
      <c r="F40" s="121"/>
      <c r="G40" s="121"/>
    </row>
    <row r="41" spans="1:7" s="1" customFormat="1" ht="25.5" hidden="1" customHeight="1" x14ac:dyDescent="0.25">
      <c r="A41" s="11"/>
      <c r="B41" s="120"/>
      <c r="C41" s="122"/>
      <c r="D41" s="123"/>
      <c r="E41" s="124"/>
      <c r="F41" s="121"/>
      <c r="G41" s="121"/>
    </row>
    <row r="42" spans="1:7" s="1" customFormat="1" ht="12.75" hidden="1" customHeight="1" x14ac:dyDescent="0.25">
      <c r="A42" s="11"/>
      <c r="B42" s="120"/>
      <c r="C42" s="122"/>
      <c r="D42" s="123"/>
      <c r="E42" s="124"/>
      <c r="F42" s="121"/>
      <c r="G42" s="121"/>
    </row>
    <row r="43" spans="1:7" s="1" customFormat="1" ht="12.75" hidden="1" customHeight="1" x14ac:dyDescent="0.25">
      <c r="A43" s="11"/>
      <c r="B43" s="120"/>
      <c r="C43" s="122"/>
      <c r="D43" s="123"/>
      <c r="E43" s="124"/>
      <c r="F43" s="121"/>
      <c r="G43" s="121"/>
    </row>
    <row r="44" spans="1:7" s="1" customFormat="1" ht="12.75" hidden="1" customHeight="1" x14ac:dyDescent="0.25">
      <c r="A44" s="11"/>
      <c r="B44" s="120"/>
      <c r="C44" s="122"/>
      <c r="D44" s="123"/>
      <c r="E44" s="124"/>
      <c r="F44" s="121"/>
      <c r="G44" s="121"/>
    </row>
    <row r="45" spans="1:7" s="1" customFormat="1" ht="25.5" hidden="1" customHeight="1" x14ac:dyDescent="0.25">
      <c r="A45" s="11"/>
      <c r="B45" s="120"/>
      <c r="C45" s="122"/>
      <c r="D45" s="123"/>
      <c r="E45" s="124"/>
      <c r="F45" s="121"/>
      <c r="G45" s="121"/>
    </row>
    <row r="46" spans="1:7" s="1" customFormat="1" ht="12.75" customHeight="1" x14ac:dyDescent="0.25">
      <c r="A46" s="11"/>
      <c r="B46" s="138"/>
      <c r="C46" s="125"/>
      <c r="D46" s="126"/>
      <c r="E46" s="127"/>
      <c r="F46" s="128"/>
      <c r="G46" s="128"/>
    </row>
    <row r="47" spans="1:7" s="1" customFormat="1" ht="12.75" customHeight="1" x14ac:dyDescent="0.25">
      <c r="A47" s="5"/>
      <c r="B47" s="135" t="s">
        <v>25</v>
      </c>
      <c r="C47" s="15"/>
      <c r="D47" s="15"/>
      <c r="E47" s="15"/>
      <c r="F47" s="16"/>
      <c r="G47" s="129"/>
    </row>
    <row r="48" spans="1:7" s="1" customFormat="1" ht="12" customHeight="1" x14ac:dyDescent="0.25">
      <c r="A48" s="2"/>
      <c r="B48" s="136"/>
      <c r="C48" s="48"/>
      <c r="D48" s="48"/>
      <c r="E48" s="48"/>
      <c r="F48" s="49"/>
      <c r="G48" s="49"/>
    </row>
    <row r="49" spans="1:11" s="1" customFormat="1" ht="12" customHeight="1" x14ac:dyDescent="0.25">
      <c r="A49" s="5"/>
      <c r="B49" s="139" t="s">
        <v>26</v>
      </c>
      <c r="C49" s="55"/>
      <c r="D49" s="56"/>
      <c r="E49" s="56"/>
      <c r="F49" s="57"/>
      <c r="G49" s="57"/>
    </row>
    <row r="50" spans="1:11" s="1" customFormat="1" ht="24" customHeight="1" x14ac:dyDescent="0.25">
      <c r="A50" s="5"/>
      <c r="B50" s="140" t="s">
        <v>75</v>
      </c>
      <c r="C50" s="59" t="s">
        <v>27</v>
      </c>
      <c r="D50" s="59" t="s">
        <v>28</v>
      </c>
      <c r="E50" s="59" t="s">
        <v>17</v>
      </c>
      <c r="F50" s="59" t="s">
        <v>18</v>
      </c>
      <c r="G50" s="59" t="s">
        <v>19</v>
      </c>
      <c r="K50" s="21"/>
    </row>
    <row r="51" spans="1:11" s="1" customFormat="1" ht="12.75" customHeight="1" x14ac:dyDescent="0.25">
      <c r="A51" s="11"/>
      <c r="B51" s="25" t="s">
        <v>82</v>
      </c>
      <c r="C51" s="13" t="s">
        <v>63</v>
      </c>
      <c r="D51" s="153">
        <v>3</v>
      </c>
      <c r="E51" s="8" t="s">
        <v>64</v>
      </c>
      <c r="F51" s="154">
        <v>3500</v>
      </c>
      <c r="G51" s="115">
        <f>(D51*F51)</f>
        <v>10500</v>
      </c>
    </row>
    <row r="52" spans="1:11" s="1" customFormat="1" ht="12.75" customHeight="1" x14ac:dyDescent="0.25">
      <c r="A52" s="11"/>
      <c r="B52" s="25" t="s">
        <v>83</v>
      </c>
      <c r="C52" s="13" t="s">
        <v>63</v>
      </c>
      <c r="D52" s="153">
        <v>4</v>
      </c>
      <c r="E52" s="8" t="s">
        <v>61</v>
      </c>
      <c r="F52" s="155">
        <v>4320</v>
      </c>
      <c r="G52" s="115">
        <f>(D52*F52)</f>
        <v>17280</v>
      </c>
    </row>
    <row r="53" spans="1:11" s="1" customFormat="1" ht="12.75" customHeight="1" x14ac:dyDescent="0.25">
      <c r="A53" s="11"/>
      <c r="B53" s="24" t="s">
        <v>68</v>
      </c>
      <c r="C53" s="13" t="s">
        <v>63</v>
      </c>
      <c r="D53" s="141">
        <v>1</v>
      </c>
      <c r="E53" s="9" t="s">
        <v>62</v>
      </c>
      <c r="F53" s="14">
        <v>4500</v>
      </c>
      <c r="G53" s="115">
        <f>D53*F53</f>
        <v>4500</v>
      </c>
    </row>
    <row r="54" spans="1:11" s="1" customFormat="1" ht="12.75" customHeight="1" x14ac:dyDescent="0.25">
      <c r="A54" s="11"/>
      <c r="B54" s="24" t="s">
        <v>69</v>
      </c>
      <c r="C54" s="13" t="s">
        <v>63</v>
      </c>
      <c r="D54" s="141">
        <v>1</v>
      </c>
      <c r="E54" s="9" t="s">
        <v>62</v>
      </c>
      <c r="F54" s="14">
        <v>5450</v>
      </c>
      <c r="G54" s="115">
        <f>D54*F54</f>
        <v>5450</v>
      </c>
    </row>
    <row r="55" spans="1:11" s="1" customFormat="1" ht="13.5" customHeight="1" x14ac:dyDescent="0.25">
      <c r="A55" s="5"/>
      <c r="B55" s="60" t="s">
        <v>73</v>
      </c>
      <c r="C55" s="61"/>
      <c r="D55" s="142"/>
      <c r="E55" s="142"/>
      <c r="F55" s="142"/>
      <c r="G55" s="143">
        <f>SUM(G51:G54)</f>
        <v>37730</v>
      </c>
    </row>
    <row r="56" spans="1:11" s="1" customFormat="1" ht="12" customHeight="1" x14ac:dyDescent="0.25">
      <c r="A56" s="2"/>
      <c r="B56" s="40" t="s">
        <v>72</v>
      </c>
      <c r="C56" s="41"/>
      <c r="D56" s="144"/>
      <c r="E56" s="144"/>
      <c r="F56" s="144"/>
      <c r="G56" s="144"/>
    </row>
    <row r="57" spans="1:11" s="1" customFormat="1" ht="12" customHeight="1" x14ac:dyDescent="0.25">
      <c r="A57" s="19"/>
      <c r="B57" s="58" t="s">
        <v>26</v>
      </c>
      <c r="C57" s="59" t="s">
        <v>27</v>
      </c>
      <c r="D57" s="145" t="s">
        <v>28</v>
      </c>
      <c r="E57" s="146" t="s">
        <v>17</v>
      </c>
      <c r="F57" s="145" t="s">
        <v>18</v>
      </c>
      <c r="G57" s="146" t="s">
        <v>19</v>
      </c>
    </row>
    <row r="58" spans="1:11" s="1" customFormat="1" ht="12" customHeight="1" x14ac:dyDescent="0.25">
      <c r="A58" s="19"/>
      <c r="B58" s="24" t="s">
        <v>70</v>
      </c>
      <c r="C58" s="13" t="s">
        <v>20</v>
      </c>
      <c r="D58" s="141">
        <v>1</v>
      </c>
      <c r="E58" s="9" t="s">
        <v>71</v>
      </c>
      <c r="F58" s="115">
        <v>35000</v>
      </c>
      <c r="G58" s="115">
        <f>D58*F58</f>
        <v>35000</v>
      </c>
    </row>
    <row r="59" spans="1:11" s="1" customFormat="1" ht="12" customHeight="1" x14ac:dyDescent="0.25">
      <c r="A59" s="147"/>
      <c r="B59" s="119" t="s">
        <v>30</v>
      </c>
      <c r="C59" s="117"/>
      <c r="D59" s="117"/>
      <c r="E59" s="117"/>
      <c r="F59" s="118"/>
      <c r="G59" s="62">
        <f>SUM(G58:G58)</f>
        <v>35000</v>
      </c>
    </row>
    <row r="60" spans="1:11" s="1" customFormat="1" ht="12" customHeight="1" x14ac:dyDescent="0.25">
      <c r="A60" s="147"/>
      <c r="B60" s="63" t="s">
        <v>31</v>
      </c>
      <c r="C60" s="64"/>
      <c r="D60" s="64"/>
      <c r="E60" s="64"/>
      <c r="F60" s="64"/>
      <c r="G60" s="65">
        <f>G24+G29+G47+G55+G59</f>
        <v>177730</v>
      </c>
    </row>
    <row r="61" spans="1:11" s="1" customFormat="1" ht="12" customHeight="1" x14ac:dyDescent="0.25">
      <c r="A61" s="147"/>
      <c r="B61" s="66" t="s">
        <v>32</v>
      </c>
      <c r="C61" s="67"/>
      <c r="D61" s="67"/>
      <c r="E61" s="67"/>
      <c r="F61" s="67"/>
      <c r="G61" s="68">
        <f>G60*0.05</f>
        <v>8886.5</v>
      </c>
    </row>
    <row r="62" spans="1:11" s="1" customFormat="1" ht="12" customHeight="1" x14ac:dyDescent="0.25">
      <c r="A62" s="147"/>
      <c r="B62" s="69" t="s">
        <v>33</v>
      </c>
      <c r="C62" s="70"/>
      <c r="D62" s="70"/>
      <c r="E62" s="70"/>
      <c r="F62" s="70"/>
      <c r="G62" s="71">
        <f>G61+G60</f>
        <v>186616.5</v>
      </c>
    </row>
    <row r="63" spans="1:11" s="1" customFormat="1" ht="12" customHeight="1" x14ac:dyDescent="0.25">
      <c r="A63" s="147"/>
      <c r="B63" s="66" t="s">
        <v>34</v>
      </c>
      <c r="C63" s="67"/>
      <c r="D63" s="67"/>
      <c r="E63" s="67"/>
      <c r="F63" s="67"/>
      <c r="G63" s="68">
        <f>G12</f>
        <v>296000</v>
      </c>
    </row>
    <row r="64" spans="1:11" s="1" customFormat="1" ht="12" customHeight="1" x14ac:dyDescent="0.25">
      <c r="A64" s="147"/>
      <c r="B64" s="72" t="s">
        <v>35</v>
      </c>
      <c r="C64" s="73"/>
      <c r="D64" s="73"/>
      <c r="E64" s="73"/>
      <c r="F64" s="73"/>
      <c r="G64" s="116">
        <f>G63-G62</f>
        <v>109383.5</v>
      </c>
    </row>
    <row r="65" spans="1:7" s="1" customFormat="1" ht="12" customHeight="1" x14ac:dyDescent="0.25">
      <c r="A65" s="19"/>
      <c r="B65" s="74" t="s">
        <v>56</v>
      </c>
      <c r="C65" s="75"/>
      <c r="D65" s="75"/>
      <c r="E65" s="75"/>
      <c r="F65" s="75"/>
      <c r="G65" s="76"/>
    </row>
    <row r="66" spans="1:7" s="1" customFormat="1" ht="12.75" customHeight="1" thickBot="1" x14ac:dyDescent="0.3">
      <c r="A66" s="19"/>
      <c r="B66" s="77"/>
      <c r="C66" s="75"/>
      <c r="D66" s="75"/>
      <c r="E66" s="75"/>
      <c r="F66" s="75"/>
      <c r="G66" s="76"/>
    </row>
    <row r="67" spans="1:7" s="1" customFormat="1" ht="12" customHeight="1" x14ac:dyDescent="0.25">
      <c r="A67" s="19"/>
      <c r="B67" s="78" t="s">
        <v>57</v>
      </c>
      <c r="C67" s="79"/>
      <c r="D67" s="79"/>
      <c r="E67" s="79"/>
      <c r="F67" s="80"/>
      <c r="G67" s="76"/>
    </row>
    <row r="68" spans="1:7" s="1" customFormat="1" ht="12" customHeight="1" x14ac:dyDescent="0.25">
      <c r="A68" s="19"/>
      <c r="B68" s="81" t="s">
        <v>36</v>
      </c>
      <c r="C68" s="82"/>
      <c r="D68" s="82"/>
      <c r="E68" s="82"/>
      <c r="F68" s="83"/>
      <c r="G68" s="76"/>
    </row>
    <row r="69" spans="1:7" s="1" customFormat="1" ht="12" customHeight="1" x14ac:dyDescent="0.25">
      <c r="A69" s="19"/>
      <c r="B69" s="81" t="s">
        <v>37</v>
      </c>
      <c r="C69" s="82"/>
      <c r="D69" s="82"/>
      <c r="E69" s="82"/>
      <c r="F69" s="83"/>
      <c r="G69" s="76"/>
    </row>
    <row r="70" spans="1:7" s="1" customFormat="1" ht="12" customHeight="1" x14ac:dyDescent="0.25">
      <c r="A70" s="19"/>
      <c r="B70" s="81" t="s">
        <v>38</v>
      </c>
      <c r="C70" s="82"/>
      <c r="D70" s="82"/>
      <c r="E70" s="82"/>
      <c r="F70" s="83"/>
      <c r="G70" s="76"/>
    </row>
    <row r="71" spans="1:7" s="1" customFormat="1" ht="12" customHeight="1" x14ac:dyDescent="0.25">
      <c r="A71" s="19"/>
      <c r="B71" s="81" t="s">
        <v>39</v>
      </c>
      <c r="C71" s="82"/>
      <c r="D71" s="82"/>
      <c r="E71" s="82"/>
      <c r="F71" s="83"/>
      <c r="G71" s="76"/>
    </row>
    <row r="72" spans="1:7" s="1" customFormat="1" ht="12" customHeight="1" x14ac:dyDescent="0.25">
      <c r="A72" s="19"/>
      <c r="B72" s="81" t="s">
        <v>40</v>
      </c>
      <c r="C72" s="82"/>
      <c r="D72" s="82"/>
      <c r="E72" s="82"/>
      <c r="F72" s="83"/>
      <c r="G72" s="76"/>
    </row>
    <row r="73" spans="1:7" s="1" customFormat="1" ht="12.75" customHeight="1" thickBot="1" x14ac:dyDescent="0.3">
      <c r="A73" s="19"/>
      <c r="B73" s="84" t="s">
        <v>41</v>
      </c>
      <c r="C73" s="85"/>
      <c r="D73" s="85"/>
      <c r="E73" s="85"/>
      <c r="F73" s="86"/>
      <c r="G73" s="76"/>
    </row>
    <row r="74" spans="1:7" s="1" customFormat="1" ht="12.75" customHeight="1" x14ac:dyDescent="0.25">
      <c r="A74" s="19"/>
      <c r="B74" s="77"/>
      <c r="C74" s="82"/>
      <c r="D74" s="82"/>
      <c r="E74" s="82"/>
      <c r="F74" s="82"/>
      <c r="G74" s="76"/>
    </row>
    <row r="75" spans="1:7" s="1" customFormat="1" ht="15" customHeight="1" thickBot="1" x14ac:dyDescent="0.3">
      <c r="A75" s="19"/>
      <c r="B75" s="159" t="s">
        <v>42</v>
      </c>
      <c r="C75" s="160"/>
      <c r="D75" s="87"/>
      <c r="E75" s="88"/>
      <c r="F75" s="88"/>
      <c r="G75" s="76"/>
    </row>
    <row r="76" spans="1:7" s="1" customFormat="1" ht="12" customHeight="1" x14ac:dyDescent="0.25">
      <c r="A76" s="19"/>
      <c r="B76" s="89" t="s">
        <v>29</v>
      </c>
      <c r="C76" s="156" t="s">
        <v>79</v>
      </c>
      <c r="D76" s="90" t="s">
        <v>43</v>
      </c>
      <c r="E76" s="88"/>
      <c r="F76" s="88"/>
      <c r="G76" s="76"/>
    </row>
    <row r="77" spans="1:7" s="1" customFormat="1" ht="12" customHeight="1" x14ac:dyDescent="0.25">
      <c r="A77" s="19"/>
      <c r="B77" s="91" t="s">
        <v>44</v>
      </c>
      <c r="C77" s="92">
        <f>G24</f>
        <v>105000</v>
      </c>
      <c r="D77" s="93">
        <f>C77/C83</f>
        <v>0.56265121251336292</v>
      </c>
      <c r="E77" s="88"/>
      <c r="F77" s="88"/>
      <c r="G77" s="76"/>
    </row>
    <row r="78" spans="1:7" s="1" customFormat="1" ht="12" customHeight="1" x14ac:dyDescent="0.25">
      <c r="A78" s="19"/>
      <c r="B78" s="91" t="s">
        <v>45</v>
      </c>
      <c r="C78" s="94">
        <f>G29</f>
        <v>0</v>
      </c>
      <c r="D78" s="93">
        <f>C78/C83</f>
        <v>0</v>
      </c>
      <c r="E78" s="88"/>
      <c r="F78" s="88"/>
      <c r="G78" s="76"/>
    </row>
    <row r="79" spans="1:7" s="1" customFormat="1" ht="12" customHeight="1" x14ac:dyDescent="0.25">
      <c r="A79" s="19"/>
      <c r="B79" s="91" t="s">
        <v>46</v>
      </c>
      <c r="C79" s="92">
        <f>G47</f>
        <v>0</v>
      </c>
      <c r="D79" s="93">
        <f>C79/C83</f>
        <v>0</v>
      </c>
      <c r="E79" s="88"/>
      <c r="F79" s="88"/>
      <c r="G79" s="76"/>
    </row>
    <row r="80" spans="1:7" s="1" customFormat="1" ht="12" customHeight="1" x14ac:dyDescent="0.25">
      <c r="A80" s="19"/>
      <c r="B80" s="91" t="s">
        <v>75</v>
      </c>
      <c r="C80" s="92">
        <f>G55</f>
        <v>37730</v>
      </c>
      <c r="D80" s="93">
        <f>C80/C83</f>
        <v>0.20217933569646843</v>
      </c>
      <c r="E80" s="88"/>
      <c r="F80" s="88"/>
      <c r="G80" s="76"/>
    </row>
    <row r="81" spans="1:7" s="1" customFormat="1" ht="12" customHeight="1" x14ac:dyDescent="0.25">
      <c r="A81" s="19"/>
      <c r="B81" s="91" t="s">
        <v>74</v>
      </c>
      <c r="C81" s="95">
        <f>G59</f>
        <v>35000</v>
      </c>
      <c r="D81" s="93">
        <f>C81/C83</f>
        <v>0.18755040417112098</v>
      </c>
      <c r="E81" s="96"/>
      <c r="F81" s="96"/>
      <c r="G81" s="76"/>
    </row>
    <row r="82" spans="1:7" s="1" customFormat="1" ht="12" customHeight="1" x14ac:dyDescent="0.25">
      <c r="A82" s="19"/>
      <c r="B82" s="91" t="s">
        <v>47</v>
      </c>
      <c r="C82" s="95">
        <f>G61</f>
        <v>8886.5</v>
      </c>
      <c r="D82" s="93">
        <f>C82/C83</f>
        <v>4.7619047619047616E-2</v>
      </c>
      <c r="E82" s="96"/>
      <c r="F82" s="96"/>
      <c r="G82" s="76"/>
    </row>
    <row r="83" spans="1:7" s="1" customFormat="1" ht="12.75" customHeight="1" thickBot="1" x14ac:dyDescent="0.3">
      <c r="A83" s="19"/>
      <c r="B83" s="97" t="s">
        <v>76</v>
      </c>
      <c r="C83" s="98">
        <f>SUM(C77:C82)</f>
        <v>186616.5</v>
      </c>
      <c r="D83" s="99">
        <f>SUM(D77:D82)</f>
        <v>1</v>
      </c>
      <c r="E83" s="96"/>
      <c r="F83" s="96"/>
      <c r="G83" s="76"/>
    </row>
    <row r="84" spans="1:7" s="1" customFormat="1" ht="12" customHeight="1" x14ac:dyDescent="0.25">
      <c r="A84" s="19"/>
      <c r="B84" s="77"/>
      <c r="C84" s="75"/>
      <c r="D84" s="75"/>
      <c r="E84" s="75"/>
      <c r="F84" s="75"/>
      <c r="G84" s="76"/>
    </row>
    <row r="85" spans="1:7" s="1" customFormat="1" ht="12.75" customHeight="1" x14ac:dyDescent="0.25">
      <c r="A85" s="19"/>
      <c r="B85" s="52"/>
      <c r="C85" s="75"/>
      <c r="D85" s="75"/>
      <c r="E85" s="75"/>
      <c r="F85" s="75"/>
      <c r="G85" s="76"/>
    </row>
    <row r="86" spans="1:7" s="1" customFormat="1" ht="12" customHeight="1" thickBot="1" x14ac:dyDescent="0.3">
      <c r="A86" s="17"/>
      <c r="B86" s="100"/>
      <c r="C86" s="101" t="s">
        <v>77</v>
      </c>
      <c r="D86" s="102"/>
      <c r="E86" s="103"/>
      <c r="F86" s="104"/>
      <c r="G86" s="76"/>
    </row>
    <row r="87" spans="1:7" s="1" customFormat="1" ht="12" customHeight="1" x14ac:dyDescent="0.25">
      <c r="A87" s="19"/>
      <c r="B87" s="105" t="s">
        <v>80</v>
      </c>
      <c r="C87" s="148">
        <v>34</v>
      </c>
      <c r="D87" s="148">
        <v>37</v>
      </c>
      <c r="E87" s="149">
        <v>40</v>
      </c>
      <c r="F87" s="106"/>
      <c r="G87" s="107"/>
    </row>
    <row r="88" spans="1:7" s="1" customFormat="1" ht="12.75" customHeight="1" thickBot="1" x14ac:dyDescent="0.3">
      <c r="A88" s="19"/>
      <c r="B88" s="97" t="s">
        <v>81</v>
      </c>
      <c r="C88" s="150">
        <f>G62/C87</f>
        <v>5488.7205882352937</v>
      </c>
      <c r="D88" s="150">
        <f>G62/D87</f>
        <v>5043.6891891891892</v>
      </c>
      <c r="E88" s="151">
        <f>G62/E87</f>
        <v>4665.4125000000004</v>
      </c>
      <c r="F88" s="106"/>
      <c r="G88" s="107"/>
    </row>
    <row r="89" spans="1:7" s="1" customFormat="1" ht="15.75" customHeight="1" x14ac:dyDescent="0.25">
      <c r="A89" s="19"/>
      <c r="B89" s="20" t="s">
        <v>48</v>
      </c>
      <c r="C89" s="18"/>
      <c r="D89" s="18"/>
      <c r="E89" s="18"/>
      <c r="F89" s="18"/>
      <c r="G89" s="18"/>
    </row>
  </sheetData>
  <mergeCells count="8">
    <mergeCell ref="B17:G17"/>
    <mergeCell ref="B75:C75"/>
    <mergeCell ref="E9:F9"/>
    <mergeCell ref="E10:F10"/>
    <mergeCell ref="E11:F11"/>
    <mergeCell ref="E13:F13"/>
    <mergeCell ref="E14:F14"/>
    <mergeCell ref="E15:F15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MIEL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2022-07-05T21:51:27Z</dcterms:modified>
</cp:coreProperties>
</file>