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vverdi\Desktop\Asistencia Financiera\Fichas Técnicas\Precio Mayo-Junio\Chaitén\"/>
    </mc:Choice>
  </mc:AlternateContent>
  <bookViews>
    <workbookView xWindow="0" yWindow="0" windowWidth="20490" windowHeight="9050"/>
  </bookViews>
  <sheets>
    <sheet name="MIEL" sheetId="1" r:id="rId1"/>
  </sheets>
  <calcPr calcId="152511"/>
</workbook>
</file>

<file path=xl/calcChain.xml><?xml version="1.0" encoding="utf-8"?>
<calcChain xmlns="http://schemas.openxmlformats.org/spreadsheetml/2006/main">
  <c r="G24" i="1" l="1"/>
  <c r="G23" i="1"/>
  <c r="G22" i="1"/>
  <c r="G42" i="1" l="1"/>
  <c r="D76" i="1" l="1"/>
  <c r="E76" i="1" s="1"/>
  <c r="C67" i="1"/>
  <c r="C76" i="1" l="1"/>
  <c r="G12" i="1"/>
  <c r="C70" i="1" l="1"/>
  <c r="G40" i="1"/>
  <c r="G21" i="1"/>
  <c r="G53" i="1"/>
  <c r="G25" i="1" l="1"/>
  <c r="C66" i="1" s="1"/>
  <c r="G43" i="1"/>
  <c r="C69" i="1" s="1"/>
  <c r="C68" i="1"/>
  <c r="G50" i="1" l="1"/>
  <c r="G51" i="1" s="1"/>
  <c r="G52" i="1" l="1"/>
  <c r="D77" i="1" s="1"/>
  <c r="C71" i="1"/>
  <c r="C72" i="1" s="1"/>
  <c r="D66" i="1" s="1"/>
  <c r="G54" i="1" l="1"/>
  <c r="E77" i="1"/>
  <c r="C77" i="1"/>
  <c r="D68" i="1"/>
  <c r="D71" i="1"/>
  <c r="D70" i="1"/>
  <c r="D69" i="1"/>
  <c r="D72" i="1" l="1"/>
</calcChain>
</file>

<file path=xl/sharedStrings.xml><?xml version="1.0" encoding="utf-8"?>
<sst xmlns="http://schemas.openxmlformats.org/spreadsheetml/2006/main" count="112" uniqueCount="84">
  <si>
    <t>RUBRO O CULTIVO</t>
  </si>
  <si>
    <t>VARIEDAD</t>
  </si>
  <si>
    <t>FECHA ESTIMADA  PRECIO VENTA</t>
  </si>
  <si>
    <t>NIVEL TECNOLÓGICO</t>
  </si>
  <si>
    <t>REGIÓN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</si>
  <si>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</si>
  <si>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</si>
  <si>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</si>
  <si>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</si>
  <si>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</si>
  <si>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</si>
  <si>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</si>
  <si>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</si>
  <si>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</si>
  <si>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</si>
  <si>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</si>
  <si>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</si>
  <si>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</si>
  <si>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</si>
  <si>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</si>
  <si>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</si>
  <si>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>Subtotal Jornadas Hombre</t>
  </si>
  <si>
    <t>JORNADAS ANIMAL</t>
  </si>
  <si>
    <t>Subtotal Jornadas Animal</t>
  </si>
  <si>
    <t>MAQUINARIA</t>
  </si>
  <si>
    <t>Subtotal Costo Maquinaria</t>
  </si>
  <si>
    <t>INSUMOS</t>
  </si>
  <si>
    <t>Insumos</t>
  </si>
  <si>
    <t>Unidad (Kg/l/u)</t>
  </si>
  <si>
    <t>Cantidad (Kg/l/u)</t>
  </si>
  <si>
    <t>Kg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</si>
  <si>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</si>
  <si>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</si>
  <si>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</si>
  <si>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</si>
  <si>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</si>
  <si>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</si>
  <si>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</si>
  <si>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</si>
  <si>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</si>
  <si>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t>1. Precios de insumos y productos se expresan con IVA.</t>
  </si>
  <si>
    <t>2.  Precio de Insumos corresponde a  precios  colocados en el predio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</si>
  <si>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</si>
  <si>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</si>
  <si>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</si>
  <si>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</si>
  <si>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</si>
  <si>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</si>
  <si>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</si>
  <si>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</si>
  <si>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</si>
  <si>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(*): Este valor representa el valor mìnimo de venta del producto</t>
  </si>
  <si>
    <t>LOS LAGOS</t>
  </si>
  <si>
    <t>CHAITEN</t>
  </si>
  <si>
    <t>PRECIO ESPERADO ($/KILO)</t>
  </si>
  <si>
    <t>Mercado Local</t>
  </si>
  <si>
    <t>Agosto - septiembre</t>
  </si>
  <si>
    <t>MARZO - MAYO</t>
  </si>
  <si>
    <t>ESCENARIOS COSTO UNITARIO  ($/kilo)</t>
  </si>
  <si>
    <t>Costo unitario ($/kilo) (*)</t>
  </si>
  <si>
    <t>BAJO</t>
  </si>
  <si>
    <t>CHAITEN, PALENA Y FUTALEUFU</t>
  </si>
  <si>
    <t>MIEL</t>
  </si>
  <si>
    <t>MULTIFLORAL</t>
  </si>
  <si>
    <t>Diciembre - Marzo</t>
  </si>
  <si>
    <t>Heladas - sequia - lluvias</t>
  </si>
  <si>
    <t>Preparación de la colmena</t>
  </si>
  <si>
    <t>Julio - octubre</t>
  </si>
  <si>
    <t>Aplicación programa alimentación</t>
  </si>
  <si>
    <t>Aplicación programa sanitario</t>
  </si>
  <si>
    <t xml:space="preserve">Cosecha </t>
  </si>
  <si>
    <t>Enero, Marzo, septiembre</t>
  </si>
  <si>
    <t>Enero - marzo</t>
  </si>
  <si>
    <t>ALIMENTOS</t>
  </si>
  <si>
    <t>INSECTICIDA</t>
  </si>
  <si>
    <t>Acido oxálico - glicerina</t>
  </si>
  <si>
    <t>Abril - septiembre</t>
  </si>
  <si>
    <t>3. Precio esperado por ventas corresponde a precio colocado en el domicilio del comprador</t>
  </si>
  <si>
    <t>4. Los insumos aplicados (tipo y dosis) están referidos al  Área en particular</t>
  </si>
  <si>
    <t>5. El costo de mano de obra corresponde a una valorización del trabajo del productor</t>
  </si>
  <si>
    <t>RENDIMIENTO (KG/0,125Há.)</t>
  </si>
  <si>
    <t>Rendimiento (kilos/1/8 HA)</t>
  </si>
  <si>
    <r>
      <rPr>
        <u/>
        <sz val="9"/>
        <color indexed="8"/>
        <rFont val="Calibri"/>
        <family val="2"/>
      </rPr>
      <t>Fuente</t>
    </r>
    <r>
      <rPr>
        <sz val="9"/>
        <color indexed="8"/>
        <rFont val="Calibri"/>
        <family val="2"/>
      </rPr>
      <t>: INDAP</t>
    </r>
  </si>
  <si>
    <r>
      <rPr>
        <b/>
        <u/>
        <sz val="9"/>
        <color indexed="8"/>
        <rFont val="Calibri"/>
        <family val="2"/>
      </rPr>
      <t>Notas</t>
    </r>
    <r>
      <rPr>
        <b/>
        <sz val="9"/>
        <color indexed="8"/>
        <rFont val="Calibri"/>
        <family val="2"/>
      </rPr>
      <t>: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</si>
</sst>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3" formatCode="_-* #,##0.00_-;\-* #,##0.00_-;_-* &quot;-&quot;??_-;_-@_-"/>
    <numFmt numFmtId="164" formatCode="_ * #,##0_ ;_ * \-#,##0_ ;_ * &quot;-&quot;_ ;_ @_ "/>
    <numFmt numFmtId="165" formatCode="_-* #,##0.00\ &quot;€&quot;_-;\-* #,##0.00\ &quot;€&quot;_-;_-* &quot;-&quot;??\ &quot;€&quot;_-;_-@_-"/>
    <numFmt numFmtId="166" formatCode="_-* #,##0.00\ _€_-;\-* #,##0.00\ _€_-;_-* &quot;-&quot;??\ _€_-;_-@_-"/>
    <numFmt numFmtId="167" formatCode="#,##0.0"/>
    <numFmt numFmtId="168" formatCode="&quot; &quot;* #,##0&quot;   &quot;;&quot;-&quot;* #,##0&quot;   &quot;;&quot; &quot;* &quot;-&quot;??&quot;   &quot;"/>
    <numFmt numFmtId="169" formatCode="&quot; &quot;* #,##0&quot; &quot;;&quot; &quot;* &quot;-&quot;#,##0&quot; &quot;;&quot; &quot;* &quot;- &quot;"/>
  </numFmts>
  <fonts count="14">
    <font>
      <sz val="11"/>
      <color indexed="8"/>
      <name val="Calibri"/>
    </font>
    <font>
      <sz val="11"/>
      <color theme="1"/>
      <name val="Helvetica Neue"/>
      <family val="2"/>
      <scheme val="minor"/>
    </font>
    <font>
      <b/>
      <sz val="9"/>
      <color indexed="9"/>
      <name val="Calibri"/>
      <family val="2"/>
    </font>
    <font>
      <sz val="9"/>
      <color indexed="8"/>
      <name val="Calibri"/>
      <family val="2"/>
    </font>
    <font>
      <sz val="9"/>
      <color indexed="9"/>
      <name val="Calibri"/>
      <family val="2"/>
    </font>
    <font>
      <b/>
      <i/>
      <sz val="9"/>
      <color indexed="9"/>
      <name val="Calibri"/>
      <family val="2"/>
    </font>
    <font>
      <b/>
      <sz val="9"/>
      <color indexed="8"/>
      <name val="Calibri"/>
      <family val="2"/>
    </font>
    <font>
      <sz val="11"/>
      <color indexed="8"/>
      <name val="Calibri"/>
    </font>
    <font>
      <sz val="11"/>
      <color indexed="8"/>
      <name val="Calibri"/>
      <family val="2"/>
    </font>
    <font>
      <sz val="10"/>
      <name val="Arial"/>
      <family val="2"/>
    </font>
    <font>
      <u/>
      <sz val="9"/>
      <color indexed="8"/>
      <name val="Calibri"/>
      <family val="2"/>
    </font>
    <font>
      <b/>
      <u/>
      <sz val="9"/>
      <color indexed="8"/>
      <name val="Calibri"/>
      <family val="2"/>
    </font>
    <font>
      <sz val="9"/>
      <name val="Calibri"/>
      <family val="2"/>
    </font>
    <font>
      <b/>
      <sz val="9"/>
      <color indexed="15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6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</fills>
  <borders count="56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11"/>
      </left>
      <right style="thin">
        <color indexed="8"/>
      </right>
      <top style="thin">
        <color indexed="11"/>
      </top>
      <bottom style="thin">
        <color indexed="1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medium">
        <color indexed="8"/>
      </right>
      <top style="thin">
        <color indexed="10"/>
      </top>
      <bottom style="thin">
        <color indexed="10"/>
      </bottom>
      <diagonal/>
    </border>
    <border>
      <left style="medium">
        <color indexed="8"/>
      </left>
      <right/>
      <top/>
      <bottom/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0">
    <xf numFmtId="0" fontId="0" fillId="0" borderId="0" applyNumberFormat="0" applyFill="0" applyBorder="0" applyProtection="0"/>
    <xf numFmtId="164" fontId="7" fillId="0" borderId="0" applyFont="0" applyFill="0" applyBorder="0" applyAlignment="0" applyProtection="0"/>
    <xf numFmtId="0" fontId="1" fillId="0" borderId="22"/>
    <xf numFmtId="43" fontId="8" fillId="0" borderId="22" applyFont="0" applyFill="0" applyBorder="0" applyAlignment="0" applyProtection="0"/>
    <xf numFmtId="166" fontId="9" fillId="0" borderId="22" applyFont="0" applyFill="0" applyBorder="0" applyAlignment="0" applyProtection="0"/>
    <xf numFmtId="165" fontId="9" fillId="0" borderId="22" applyFont="0" applyFill="0" applyBorder="0" applyAlignment="0" applyProtection="0"/>
    <xf numFmtId="0" fontId="9" fillId="0" borderId="22"/>
    <xf numFmtId="0" fontId="9" fillId="0" borderId="22"/>
    <xf numFmtId="0" fontId="9" fillId="0" borderId="22"/>
    <xf numFmtId="9" fontId="9" fillId="0" borderId="22" applyFont="0" applyFill="0" applyBorder="0" applyAlignment="0" applyProtection="0"/>
  </cellStyleXfs>
  <cellXfs count="133">
    <xf numFmtId="0" fontId="0" fillId="0" borderId="0" xfId="0" applyFont="1" applyAlignment="1"/>
    <xf numFmtId="49" fontId="2" fillId="3" borderId="5" xfId="0" applyNumberFormat="1" applyFont="1" applyFill="1" applyBorder="1" applyAlignment="1">
      <alignment vertical="center" wrapText="1"/>
    </xf>
    <xf numFmtId="49" fontId="2" fillId="5" borderId="13" xfId="0" applyNumberFormat="1" applyFont="1" applyFill="1" applyBorder="1" applyAlignment="1">
      <alignment vertical="center"/>
    </xf>
    <xf numFmtId="0" fontId="3" fillId="2" borderId="14" xfId="0" applyFont="1" applyFill="1" applyBorder="1" applyAlignment="1">
      <alignment vertical="center"/>
    </xf>
    <xf numFmtId="0" fontId="3" fillId="2" borderId="3" xfId="0" applyFont="1" applyFill="1" applyBorder="1" applyAlignment="1">
      <alignment vertical="center"/>
    </xf>
    <xf numFmtId="49" fontId="2" fillId="3" borderId="6" xfId="0" applyNumberFormat="1" applyFont="1" applyFill="1" applyBorder="1" applyAlignment="1">
      <alignment horizontal="center" vertical="center" wrapText="1"/>
    </xf>
    <xf numFmtId="49" fontId="2" fillId="5" borderId="15" xfId="0" applyNumberFormat="1" applyFont="1" applyFill="1" applyBorder="1" applyAlignment="1">
      <alignment vertical="center"/>
    </xf>
    <xf numFmtId="0" fontId="3" fillId="2" borderId="16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vertical="center"/>
    </xf>
    <xf numFmtId="49" fontId="2" fillId="3" borderId="15" xfId="0" applyNumberFormat="1" applyFont="1" applyFill="1" applyBorder="1" applyAlignment="1">
      <alignment horizontal="center" vertical="center"/>
    </xf>
    <xf numFmtId="49" fontId="2" fillId="3" borderId="15" xfId="0" applyNumberFormat="1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vertical="center"/>
    </xf>
    <xf numFmtId="0" fontId="3" fillId="2" borderId="15" xfId="0" applyFont="1" applyFill="1" applyBorder="1" applyAlignment="1">
      <alignment horizontal="center" vertical="center"/>
    </xf>
    <xf numFmtId="49" fontId="4" fillId="3" borderId="15" xfId="0" applyNumberFormat="1" applyFont="1" applyFill="1" applyBorder="1" applyAlignment="1">
      <alignment vertical="center"/>
    </xf>
    <xf numFmtId="0" fontId="4" fillId="3" borderId="15" xfId="0" applyFont="1" applyFill="1" applyBorder="1" applyAlignment="1">
      <alignment horizontal="center" vertical="center"/>
    </xf>
    <xf numFmtId="0" fontId="4" fillId="3" borderId="15" xfId="0" applyFont="1" applyFill="1" applyBorder="1" applyAlignment="1">
      <alignment vertical="center"/>
    </xf>
    <xf numFmtId="49" fontId="2" fillId="3" borderId="13" xfId="0" applyNumberFormat="1" applyFont="1" applyFill="1" applyBorder="1" applyAlignment="1">
      <alignment horizontal="center" vertical="center"/>
    </xf>
    <xf numFmtId="49" fontId="2" fillId="3" borderId="13" xfId="0" applyNumberFormat="1" applyFont="1" applyFill="1" applyBorder="1" applyAlignment="1">
      <alignment horizontal="center" vertical="center" wrapText="1"/>
    </xf>
    <xf numFmtId="0" fontId="2" fillId="5" borderId="15" xfId="0" applyFont="1" applyFill="1" applyBorder="1" applyAlignment="1">
      <alignment vertical="center"/>
    </xf>
    <xf numFmtId="0" fontId="2" fillId="3" borderId="15" xfId="0" applyFont="1" applyFill="1" applyBorder="1" applyAlignment="1">
      <alignment vertical="center"/>
    </xf>
    <xf numFmtId="168" fontId="2" fillId="2" borderId="22" xfId="0" applyNumberFormat="1" applyFont="1" applyFill="1" applyBorder="1" applyAlignment="1">
      <alignment vertical="center"/>
    </xf>
    <xf numFmtId="168" fontId="6" fillId="2" borderId="22" xfId="0" applyNumberFormat="1" applyFont="1" applyFill="1" applyBorder="1" applyAlignment="1">
      <alignment vertical="center"/>
    </xf>
    <xf numFmtId="49" fontId="2" fillId="5" borderId="26" xfId="0" applyNumberFormat="1" applyFont="1" applyFill="1" applyBorder="1" applyAlignment="1">
      <alignment vertical="center"/>
    </xf>
    <xf numFmtId="0" fontId="2" fillId="5" borderId="27" xfId="0" applyFont="1" applyFill="1" applyBorder="1" applyAlignment="1">
      <alignment vertical="center"/>
    </xf>
    <xf numFmtId="168" fontId="2" fillId="5" borderId="28" xfId="0" applyNumberFormat="1" applyFont="1" applyFill="1" applyBorder="1" applyAlignment="1">
      <alignment vertical="center"/>
    </xf>
    <xf numFmtId="49" fontId="2" fillId="3" borderId="29" xfId="0" applyNumberFormat="1" applyFont="1" applyFill="1" applyBorder="1" applyAlignment="1">
      <alignment vertical="center"/>
    </xf>
    <xf numFmtId="168" fontId="2" fillId="3" borderId="30" xfId="0" applyNumberFormat="1" applyFont="1" applyFill="1" applyBorder="1" applyAlignment="1">
      <alignment vertical="center"/>
    </xf>
    <xf numFmtId="49" fontId="2" fillId="5" borderId="29" xfId="0" applyNumberFormat="1" applyFont="1" applyFill="1" applyBorder="1" applyAlignment="1">
      <alignment vertical="center"/>
    </xf>
    <xf numFmtId="168" fontId="2" fillId="5" borderId="30" xfId="0" applyNumberFormat="1" applyFont="1" applyFill="1" applyBorder="1" applyAlignment="1">
      <alignment vertical="center"/>
    </xf>
    <xf numFmtId="49" fontId="2" fillId="5" borderId="31" xfId="0" applyNumberFormat="1" applyFont="1" applyFill="1" applyBorder="1" applyAlignment="1">
      <alignment vertical="center"/>
    </xf>
    <xf numFmtId="168" fontId="2" fillId="6" borderId="33" xfId="0" applyNumberFormat="1" applyFont="1" applyFill="1" applyBorder="1" applyAlignment="1">
      <alignment vertical="center"/>
    </xf>
    <xf numFmtId="0" fontId="0" fillId="2" borderId="1" xfId="0" applyFont="1" applyFill="1" applyBorder="1" applyAlignment="1">
      <alignment vertical="center"/>
    </xf>
    <xf numFmtId="0" fontId="0" fillId="0" borderId="0" xfId="0" applyNumberFormat="1" applyFont="1" applyAlignment="1">
      <alignment vertical="center"/>
    </xf>
    <xf numFmtId="0" fontId="0" fillId="0" borderId="0" xfId="0" applyFont="1" applyAlignment="1">
      <alignment vertical="center"/>
    </xf>
    <xf numFmtId="0" fontId="0" fillId="2" borderId="2" xfId="0" applyFont="1" applyFill="1" applyBorder="1" applyAlignment="1">
      <alignment vertical="center"/>
    </xf>
    <xf numFmtId="0" fontId="0" fillId="2" borderId="3" xfId="0" applyFont="1" applyFill="1" applyBorder="1" applyAlignment="1">
      <alignment vertical="center"/>
    </xf>
    <xf numFmtId="0" fontId="0" fillId="2" borderId="4" xfId="0" applyFont="1" applyFill="1" applyBorder="1" applyAlignment="1">
      <alignment vertical="center"/>
    </xf>
    <xf numFmtId="49" fontId="3" fillId="2" borderId="6" xfId="0" applyNumberFormat="1" applyFont="1" applyFill="1" applyBorder="1" applyAlignment="1">
      <alignment horizontal="right" vertical="center"/>
    </xf>
    <xf numFmtId="0" fontId="3" fillId="2" borderId="7" xfId="0" applyFont="1" applyFill="1" applyBorder="1" applyAlignment="1">
      <alignment vertical="center"/>
    </xf>
    <xf numFmtId="3" fontId="3" fillId="2" borderId="6" xfId="0" applyNumberFormat="1" applyFont="1" applyFill="1" applyBorder="1" applyAlignment="1">
      <alignment vertical="center"/>
    </xf>
    <xf numFmtId="0" fontId="3" fillId="2" borderId="8" xfId="0" applyFont="1" applyFill="1" applyBorder="1" applyAlignment="1">
      <alignment vertical="center" wrapText="1"/>
    </xf>
    <xf numFmtId="14" fontId="3" fillId="2" borderId="9" xfId="0" applyNumberFormat="1" applyFont="1" applyFill="1" applyBorder="1" applyAlignment="1">
      <alignment vertical="center"/>
    </xf>
    <xf numFmtId="0" fontId="3" fillId="2" borderId="9" xfId="0" applyFont="1" applyFill="1" applyBorder="1" applyAlignment="1">
      <alignment vertical="center"/>
    </xf>
    <xf numFmtId="0" fontId="3" fillId="2" borderId="9" xfId="0" applyFont="1" applyFill="1" applyBorder="1" applyAlignment="1">
      <alignment horizontal="justify" vertical="center" wrapText="1"/>
    </xf>
    <xf numFmtId="0" fontId="0" fillId="2" borderId="10" xfId="0" applyFont="1" applyFill="1" applyBorder="1" applyAlignment="1">
      <alignment vertical="center"/>
    </xf>
    <xf numFmtId="0" fontId="3" fillId="2" borderId="11" xfId="0" applyFont="1" applyFill="1" applyBorder="1" applyAlignment="1">
      <alignment vertical="center"/>
    </xf>
    <xf numFmtId="0" fontId="3" fillId="2" borderId="12" xfId="0" applyFont="1" applyFill="1" applyBorder="1" applyAlignment="1">
      <alignment horizontal="left" vertical="center"/>
    </xf>
    <xf numFmtId="0" fontId="3" fillId="2" borderId="12" xfId="0" applyFont="1" applyFill="1" applyBorder="1" applyAlignment="1">
      <alignment vertical="center"/>
    </xf>
    <xf numFmtId="3" fontId="3" fillId="2" borderId="12" xfId="0" applyNumberFormat="1" applyFont="1" applyFill="1" applyBorder="1" applyAlignment="1">
      <alignment vertical="center"/>
    </xf>
    <xf numFmtId="0" fontId="3" fillId="2" borderId="17" xfId="0" applyFont="1" applyFill="1" applyBorder="1" applyAlignment="1">
      <alignment vertical="center"/>
    </xf>
    <xf numFmtId="0" fontId="3" fillId="2" borderId="18" xfId="0" applyFont="1" applyFill="1" applyBorder="1" applyAlignment="1">
      <alignment vertical="center"/>
    </xf>
    <xf numFmtId="3" fontId="3" fillId="2" borderId="18" xfId="0" applyNumberFormat="1" applyFont="1" applyFill="1" applyBorder="1" applyAlignment="1">
      <alignment vertical="center"/>
    </xf>
    <xf numFmtId="0" fontId="0" fillId="0" borderId="22" xfId="0" applyNumberFormat="1" applyFont="1" applyBorder="1" applyAlignment="1">
      <alignment vertical="center"/>
    </xf>
    <xf numFmtId="0" fontId="3" fillId="2" borderId="18" xfId="0" applyFont="1" applyFill="1" applyBorder="1" applyAlignment="1">
      <alignment horizontal="center" vertical="center"/>
    </xf>
    <xf numFmtId="0" fontId="3" fillId="2" borderId="25" xfId="0" applyFont="1" applyFill="1" applyBorder="1" applyAlignment="1">
      <alignment vertical="center"/>
    </xf>
    <xf numFmtId="3" fontId="3" fillId="2" borderId="25" xfId="0" applyNumberFormat="1" applyFont="1" applyFill="1" applyBorder="1" applyAlignment="1">
      <alignment vertical="center"/>
    </xf>
    <xf numFmtId="0" fontId="0" fillId="2" borderId="24" xfId="0" applyFont="1" applyFill="1" applyBorder="1" applyAlignment="1">
      <alignment vertical="center"/>
    </xf>
    <xf numFmtId="0" fontId="0" fillId="2" borderId="20" xfId="0" applyFont="1" applyFill="1" applyBorder="1" applyAlignment="1">
      <alignment vertical="center"/>
    </xf>
    <xf numFmtId="3" fontId="4" fillId="3" borderId="15" xfId="0" applyNumberFormat="1" applyFont="1" applyFill="1" applyBorder="1" applyAlignment="1">
      <alignment vertical="center"/>
    </xf>
    <xf numFmtId="49" fontId="4" fillId="3" borderId="19" xfId="0" applyNumberFormat="1" applyFont="1" applyFill="1" applyBorder="1" applyAlignment="1">
      <alignment vertical="center"/>
    </xf>
    <xf numFmtId="0" fontId="4" fillId="3" borderId="19" xfId="0" applyFont="1" applyFill="1" applyBorder="1" applyAlignment="1">
      <alignment horizontal="center" vertical="center"/>
    </xf>
    <xf numFmtId="0" fontId="4" fillId="3" borderId="19" xfId="0" applyFont="1" applyFill="1" applyBorder="1" applyAlignment="1">
      <alignment vertical="center"/>
    </xf>
    <xf numFmtId="3" fontId="4" fillId="3" borderId="19" xfId="0" applyNumberFormat="1" applyFont="1" applyFill="1" applyBorder="1" applyAlignment="1">
      <alignment vertical="center"/>
    </xf>
    <xf numFmtId="49" fontId="3" fillId="2" borderId="5" xfId="0" applyNumberFormat="1" applyFont="1" applyFill="1" applyBorder="1" applyAlignment="1">
      <alignment vertical="center" wrapText="1"/>
    </xf>
    <xf numFmtId="49" fontId="3" fillId="2" borderId="6" xfId="0" applyNumberFormat="1" applyFont="1" applyFill="1" applyBorder="1" applyAlignment="1">
      <alignment horizontal="center" vertical="center" wrapText="1"/>
    </xf>
    <xf numFmtId="164" fontId="3" fillId="2" borderId="6" xfId="1" applyFont="1" applyFill="1" applyBorder="1" applyAlignment="1">
      <alignment vertical="center"/>
    </xf>
    <xf numFmtId="49" fontId="3" fillId="2" borderId="6" xfId="0" applyNumberFormat="1" applyFont="1" applyFill="1" applyBorder="1" applyAlignment="1">
      <alignment horizontal="right" vertical="center" wrapText="1"/>
    </xf>
    <xf numFmtId="49" fontId="3" fillId="2" borderId="6" xfId="0" applyNumberFormat="1" applyFont="1" applyFill="1" applyBorder="1" applyAlignment="1">
      <alignment vertical="center"/>
    </xf>
    <xf numFmtId="0" fontId="3" fillId="2" borderId="6" xfId="0" applyFont="1" applyFill="1" applyBorder="1" applyAlignment="1">
      <alignment vertical="center"/>
    </xf>
    <xf numFmtId="3" fontId="3" fillId="2" borderId="6" xfId="0" applyNumberFormat="1" applyFont="1" applyFill="1" applyBorder="1" applyAlignment="1">
      <alignment horizontal="right" vertical="center" wrapText="1"/>
    </xf>
    <xf numFmtId="14" fontId="3" fillId="2" borderId="6" xfId="0" applyNumberFormat="1" applyFont="1" applyFill="1" applyBorder="1" applyAlignment="1">
      <alignment horizontal="right" vertical="center"/>
    </xf>
    <xf numFmtId="49" fontId="3" fillId="2" borderId="6" xfId="0" applyNumberFormat="1" applyFont="1" applyFill="1" applyBorder="1" applyAlignment="1">
      <alignment vertical="center" wrapText="1"/>
    </xf>
    <xf numFmtId="0" fontId="3" fillId="2" borderId="6" xfId="0" applyNumberFormat="1" applyFont="1" applyFill="1" applyBorder="1" applyAlignment="1">
      <alignment vertical="center" wrapText="1"/>
    </xf>
    <xf numFmtId="49" fontId="4" fillId="3" borderId="6" xfId="0" applyNumberFormat="1" applyFont="1" applyFill="1" applyBorder="1" applyAlignment="1">
      <alignment vertical="center"/>
    </xf>
    <xf numFmtId="0" fontId="4" fillId="3" borderId="6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vertical="center"/>
    </xf>
    <xf numFmtId="3" fontId="4" fillId="3" borderId="6" xfId="0" applyNumberFormat="1" applyFont="1" applyFill="1" applyBorder="1" applyAlignment="1">
      <alignment vertical="center"/>
    </xf>
    <xf numFmtId="49" fontId="6" fillId="2" borderId="6" xfId="0" applyNumberFormat="1" applyFont="1" applyFill="1" applyBorder="1" applyAlignment="1">
      <alignment horizontal="left" vertical="center" wrapText="1"/>
    </xf>
    <xf numFmtId="0" fontId="6" fillId="2" borderId="6" xfId="0" applyFont="1" applyFill="1" applyBorder="1" applyAlignment="1">
      <alignment horizontal="left" vertical="center" wrapText="1"/>
    </xf>
    <xf numFmtId="49" fontId="3" fillId="2" borderId="6" xfId="0" applyNumberFormat="1" applyFont="1" applyFill="1" applyBorder="1" applyAlignment="1">
      <alignment horizontal="center" vertical="center"/>
    </xf>
    <xf numFmtId="0" fontId="3" fillId="2" borderId="6" xfId="0" applyNumberFormat="1" applyFont="1" applyFill="1" applyBorder="1" applyAlignment="1">
      <alignment vertical="center"/>
    </xf>
    <xf numFmtId="49" fontId="6" fillId="2" borderId="6" xfId="0" applyNumberFormat="1" applyFont="1" applyFill="1" applyBorder="1" applyAlignment="1">
      <alignment vertical="center"/>
    </xf>
    <xf numFmtId="0" fontId="3" fillId="2" borderId="6" xfId="0" applyFont="1" applyFill="1" applyBorder="1" applyAlignment="1">
      <alignment horizontal="center" vertical="center"/>
    </xf>
    <xf numFmtId="167" fontId="3" fillId="2" borderId="6" xfId="0" applyNumberFormat="1" applyFont="1" applyFill="1" applyBorder="1" applyAlignment="1">
      <alignment vertical="center"/>
    </xf>
    <xf numFmtId="0" fontId="2" fillId="5" borderId="32" xfId="0" applyFont="1" applyFill="1" applyBorder="1" applyAlignment="1">
      <alignment vertical="center"/>
    </xf>
    <xf numFmtId="49" fontId="3" fillId="2" borderId="22" xfId="0" applyNumberFormat="1" applyFont="1" applyFill="1" applyBorder="1" applyAlignment="1">
      <alignment vertical="center"/>
    </xf>
    <xf numFmtId="0" fontId="2" fillId="2" borderId="22" xfId="0" applyFont="1" applyFill="1" applyBorder="1" applyAlignment="1">
      <alignment vertical="center"/>
    </xf>
    <xf numFmtId="0" fontId="3" fillId="2" borderId="22" xfId="0" applyFont="1" applyFill="1" applyBorder="1" applyAlignment="1">
      <alignment vertical="center"/>
    </xf>
    <xf numFmtId="49" fontId="6" fillId="2" borderId="48" xfId="0" applyNumberFormat="1" applyFont="1" applyFill="1" applyBorder="1" applyAlignment="1">
      <alignment vertical="center"/>
    </xf>
    <xf numFmtId="0" fontId="3" fillId="2" borderId="49" xfId="0" applyFont="1" applyFill="1" applyBorder="1" applyAlignment="1">
      <alignment vertical="center"/>
    </xf>
    <xf numFmtId="0" fontId="3" fillId="2" borderId="50" xfId="0" applyFont="1" applyFill="1" applyBorder="1" applyAlignment="1">
      <alignment vertical="center"/>
    </xf>
    <xf numFmtId="0" fontId="12" fillId="0" borderId="51" xfId="2" applyFont="1" applyBorder="1" applyAlignment="1">
      <alignment vertical="center"/>
    </xf>
    <xf numFmtId="0" fontId="3" fillId="2" borderId="52" xfId="0" applyFont="1" applyFill="1" applyBorder="1" applyAlignment="1">
      <alignment vertical="center"/>
    </xf>
    <xf numFmtId="0" fontId="12" fillId="0" borderId="53" xfId="2" applyFont="1" applyBorder="1" applyAlignment="1">
      <alignment vertical="center"/>
    </xf>
    <xf numFmtId="0" fontId="3" fillId="2" borderId="54" xfId="0" applyFont="1" applyFill="1" applyBorder="1" applyAlignment="1">
      <alignment vertical="center"/>
    </xf>
    <xf numFmtId="0" fontId="3" fillId="2" borderId="55" xfId="0" applyFont="1" applyFill="1" applyBorder="1" applyAlignment="1">
      <alignment vertical="center"/>
    </xf>
    <xf numFmtId="0" fontId="3" fillId="9" borderId="43" xfId="0" applyFont="1" applyFill="1" applyBorder="1" applyAlignment="1">
      <alignment vertical="center"/>
    </xf>
    <xf numFmtId="0" fontId="3" fillId="7" borderId="22" xfId="0" applyFont="1" applyFill="1" applyBorder="1" applyAlignment="1">
      <alignment vertical="center"/>
    </xf>
    <xf numFmtId="49" fontId="6" fillId="8" borderId="34" xfId="0" applyNumberFormat="1" applyFont="1" applyFill="1" applyBorder="1" applyAlignment="1">
      <alignment vertical="center"/>
    </xf>
    <xf numFmtId="49" fontId="6" fillId="8" borderId="23" xfId="0" applyNumberFormat="1" applyFont="1" applyFill="1" applyBorder="1" applyAlignment="1">
      <alignment vertical="center"/>
    </xf>
    <xf numFmtId="49" fontId="3" fillId="8" borderId="35" xfId="0" applyNumberFormat="1" applyFont="1" applyFill="1" applyBorder="1" applyAlignment="1">
      <alignment vertical="center"/>
    </xf>
    <xf numFmtId="49" fontId="6" fillId="2" borderId="36" xfId="0" applyNumberFormat="1" applyFont="1" applyFill="1" applyBorder="1" applyAlignment="1">
      <alignment vertical="center"/>
    </xf>
    <xf numFmtId="3" fontId="6" fillId="2" borderId="6" xfId="0" applyNumberFormat="1" applyFont="1" applyFill="1" applyBorder="1" applyAlignment="1">
      <alignment vertical="center"/>
    </xf>
    <xf numFmtId="9" fontId="3" fillId="2" borderId="37" xfId="0" applyNumberFormat="1" applyFont="1" applyFill="1" applyBorder="1" applyAlignment="1">
      <alignment vertical="center"/>
    </xf>
    <xf numFmtId="0" fontId="6" fillId="2" borderId="6" xfId="0" applyNumberFormat="1" applyFont="1" applyFill="1" applyBorder="1" applyAlignment="1">
      <alignment vertical="center"/>
    </xf>
    <xf numFmtId="169" fontId="6" fillId="2" borderId="6" xfId="0" applyNumberFormat="1" applyFont="1" applyFill="1" applyBorder="1" applyAlignment="1">
      <alignment vertical="center"/>
    </xf>
    <xf numFmtId="0" fontId="2" fillId="7" borderId="22" xfId="0" applyFont="1" applyFill="1" applyBorder="1" applyAlignment="1">
      <alignment vertical="center"/>
    </xf>
    <xf numFmtId="49" fontId="6" fillId="8" borderId="38" xfId="0" applyNumberFormat="1" applyFont="1" applyFill="1" applyBorder="1" applyAlignment="1">
      <alignment vertical="center"/>
    </xf>
    <xf numFmtId="169" fontId="6" fillId="8" borderId="39" xfId="0" applyNumberFormat="1" applyFont="1" applyFill="1" applyBorder="1" applyAlignment="1">
      <alignment vertical="center"/>
    </xf>
    <xf numFmtId="9" fontId="6" fillId="8" borderId="40" xfId="0" applyNumberFormat="1" applyFont="1" applyFill="1" applyBorder="1" applyAlignment="1">
      <alignment vertical="center"/>
    </xf>
    <xf numFmtId="0" fontId="4" fillId="2" borderId="22" xfId="0" applyFont="1" applyFill="1" applyBorder="1" applyAlignment="1">
      <alignment vertical="center"/>
    </xf>
    <xf numFmtId="0" fontId="2" fillId="9" borderId="21" xfId="0" applyFont="1" applyFill="1" applyBorder="1" applyAlignment="1">
      <alignment vertical="center"/>
    </xf>
    <xf numFmtId="49" fontId="13" fillId="9" borderId="22" xfId="0" applyNumberFormat="1" applyFont="1" applyFill="1" applyBorder="1" applyAlignment="1">
      <alignment vertical="center"/>
    </xf>
    <xf numFmtId="0" fontId="2" fillId="9" borderId="22" xfId="0" applyFont="1" applyFill="1" applyBorder="1" applyAlignment="1">
      <alignment vertical="center"/>
    </xf>
    <xf numFmtId="0" fontId="2" fillId="9" borderId="44" xfId="0" applyFont="1" applyFill="1" applyBorder="1" applyAlignment="1">
      <alignment vertical="center"/>
    </xf>
    <xf numFmtId="0" fontId="2" fillId="7" borderId="21" xfId="0" applyFont="1" applyFill="1" applyBorder="1" applyAlignment="1">
      <alignment vertical="center"/>
    </xf>
    <xf numFmtId="49" fontId="6" fillId="8" borderId="45" xfId="0" applyNumberFormat="1" applyFont="1" applyFill="1" applyBorder="1" applyAlignment="1">
      <alignment vertical="center"/>
    </xf>
    <xf numFmtId="0" fontId="6" fillId="8" borderId="46" xfId="0" applyNumberFormat="1" applyFont="1" applyFill="1" applyBorder="1" applyAlignment="1">
      <alignment vertical="center"/>
    </xf>
    <xf numFmtId="3" fontId="6" fillId="8" borderId="46" xfId="0" applyNumberFormat="1" applyFont="1" applyFill="1" applyBorder="1" applyAlignment="1">
      <alignment vertical="center"/>
    </xf>
    <xf numFmtId="0" fontId="6" fillId="8" borderId="47" xfId="0" applyNumberFormat="1" applyFont="1" applyFill="1" applyBorder="1" applyAlignment="1">
      <alignment vertical="center"/>
    </xf>
    <xf numFmtId="0" fontId="6" fillId="7" borderId="22" xfId="0" applyFont="1" applyFill="1" applyBorder="1" applyAlignment="1">
      <alignment vertical="center"/>
    </xf>
    <xf numFmtId="169" fontId="6" fillId="8" borderId="40" xfId="0" applyNumberFormat="1" applyFont="1" applyFill="1" applyBorder="1" applyAlignment="1">
      <alignment vertical="center"/>
    </xf>
    <xf numFmtId="49" fontId="13" fillId="9" borderId="41" xfId="0" applyNumberFormat="1" applyFont="1" applyFill="1" applyBorder="1" applyAlignment="1">
      <alignment vertical="center"/>
    </xf>
    <xf numFmtId="0" fontId="6" fillId="9" borderId="42" xfId="0" applyFont="1" applyFill="1" applyBorder="1" applyAlignment="1">
      <alignment vertical="center"/>
    </xf>
    <xf numFmtId="49" fontId="3" fillId="2" borderId="6" xfId="0" applyNumberFormat="1" applyFont="1" applyFill="1" applyBorder="1" applyAlignment="1">
      <alignment vertical="center" wrapText="1"/>
    </xf>
    <xf numFmtId="0" fontId="3" fillId="2" borderId="6" xfId="0" applyFont="1" applyFill="1" applyBorder="1" applyAlignment="1">
      <alignment vertical="center" wrapText="1"/>
    </xf>
    <xf numFmtId="49" fontId="4" fillId="3" borderId="6" xfId="0" applyNumberFormat="1" applyFont="1" applyFill="1" applyBorder="1" applyAlignment="1">
      <alignment vertical="center" wrapText="1"/>
    </xf>
    <xf numFmtId="0" fontId="4" fillId="4" borderId="6" xfId="0" applyFont="1" applyFill="1" applyBorder="1" applyAlignment="1">
      <alignment vertical="center" wrapText="1"/>
    </xf>
    <xf numFmtId="49" fontId="3" fillId="2" borderId="6" xfId="0" applyNumberFormat="1" applyFont="1" applyFill="1" applyBorder="1" applyAlignment="1">
      <alignment vertical="center"/>
    </xf>
    <xf numFmtId="0" fontId="3" fillId="2" borderId="6" xfId="0" applyFont="1" applyFill="1" applyBorder="1" applyAlignment="1">
      <alignment vertical="center"/>
    </xf>
    <xf numFmtId="49" fontId="5" fillId="3" borderId="6" xfId="0" applyNumberFormat="1" applyFont="1" applyFill="1" applyBorder="1" applyAlignment="1">
      <alignment horizontal="center" vertical="center"/>
    </xf>
    <xf numFmtId="0" fontId="5" fillId="4" borderId="6" xfId="0" applyFont="1" applyFill="1" applyBorder="1" applyAlignment="1">
      <alignment horizontal="center" vertical="center"/>
    </xf>
  </cellXfs>
  <cellStyles count="10">
    <cellStyle name="Millares [0]" xfId="1" builtinId="6"/>
    <cellStyle name="Millares 2" xfId="4"/>
    <cellStyle name="Millares 3" xfId="3"/>
    <cellStyle name="Moneda 2" xfId="5"/>
    <cellStyle name="Normal" xfId="0" builtinId="0"/>
    <cellStyle name="Normal 2" xfId="6"/>
    <cellStyle name="Normal 3" xfId="2"/>
    <cellStyle name="Normal 4" xfId="7"/>
    <cellStyle name="Normal 4 2" xfId="8"/>
    <cellStyle name="Porcentaje 2" xfId="9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7</xdr:col>
      <xdr:colOff>19050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190500"/>
          <a:ext cx="5581650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78"/>
  <sheetViews>
    <sheetView showGridLines="0" tabSelected="1" topLeftCell="A58" zoomScaleNormal="100" workbookViewId="0">
      <selection activeCell="I8" sqref="I8"/>
    </sheetView>
  </sheetViews>
  <sheetFormatPr baseColWidth="10" defaultColWidth="10.81640625" defaultRowHeight="11.25" customHeight="1"/>
  <cols>
    <col min="1" max="1" width="4.453125" style="33" customWidth="1"/>
    <col min="2" max="2" width="16.7265625" style="33" customWidth="1"/>
    <col min="3" max="3" width="19.453125" style="33" customWidth="1"/>
    <col min="4" max="4" width="9.453125" style="33" customWidth="1"/>
    <col min="5" max="5" width="14.453125" style="33" customWidth="1"/>
    <col min="6" max="6" width="11" style="33" customWidth="1"/>
    <col min="7" max="7" width="12.453125" style="33" customWidth="1"/>
    <col min="8" max="255" width="10.81640625" style="33" customWidth="1"/>
    <col min="256" max="16384" width="10.81640625" style="34"/>
  </cols>
  <sheetData>
    <row r="1" spans="1:7" ht="15" customHeight="1">
      <c r="A1" s="32"/>
      <c r="B1" s="32"/>
      <c r="C1" s="32"/>
      <c r="D1" s="32"/>
      <c r="E1" s="32"/>
      <c r="F1" s="32"/>
      <c r="G1" s="32"/>
    </row>
    <row r="2" spans="1:7" ht="15" customHeight="1">
      <c r="A2" s="32"/>
      <c r="B2" s="32"/>
      <c r="C2" s="32"/>
      <c r="D2" s="32"/>
      <c r="E2" s="32"/>
      <c r="F2" s="32"/>
      <c r="G2" s="32"/>
    </row>
    <row r="3" spans="1:7" ht="15" customHeight="1">
      <c r="A3" s="32"/>
      <c r="B3" s="32"/>
      <c r="C3" s="32"/>
      <c r="D3" s="32"/>
      <c r="E3" s="32"/>
      <c r="F3" s="32"/>
      <c r="G3" s="32"/>
    </row>
    <row r="4" spans="1:7" ht="15" customHeight="1">
      <c r="A4" s="32"/>
      <c r="B4" s="32"/>
      <c r="C4" s="32"/>
      <c r="D4" s="32"/>
      <c r="E4" s="32"/>
      <c r="F4" s="32"/>
      <c r="G4" s="32"/>
    </row>
    <row r="5" spans="1:7" ht="15" customHeight="1">
      <c r="A5" s="32"/>
      <c r="B5" s="32"/>
      <c r="C5" s="32"/>
      <c r="D5" s="32"/>
      <c r="E5" s="32"/>
      <c r="F5" s="32"/>
      <c r="G5" s="32"/>
    </row>
    <row r="6" spans="1:7" ht="15" customHeight="1">
      <c r="A6" s="32"/>
      <c r="B6" s="32"/>
      <c r="C6" s="32"/>
      <c r="D6" s="32"/>
      <c r="E6" s="32"/>
      <c r="F6" s="32"/>
      <c r="G6" s="32"/>
    </row>
    <row r="7" spans="1:7" ht="15" customHeight="1">
      <c r="A7" s="32"/>
      <c r="B7" s="32"/>
      <c r="C7" s="32"/>
      <c r="D7" s="32"/>
      <c r="E7" s="32"/>
      <c r="F7" s="32"/>
      <c r="G7" s="32"/>
    </row>
    <row r="8" spans="1:7" ht="15" customHeight="1">
      <c r="A8" s="32"/>
      <c r="B8" s="35"/>
      <c r="C8" s="36"/>
      <c r="D8" s="32"/>
      <c r="E8" s="36"/>
      <c r="F8" s="36"/>
      <c r="G8" s="36"/>
    </row>
    <row r="9" spans="1:7" ht="12" customHeight="1">
      <c r="A9" s="37"/>
      <c r="B9" s="1" t="s">
        <v>0</v>
      </c>
      <c r="C9" s="38" t="s">
        <v>62</v>
      </c>
      <c r="D9" s="39"/>
      <c r="E9" s="127" t="s">
        <v>80</v>
      </c>
      <c r="F9" s="128"/>
      <c r="G9" s="40">
        <v>250</v>
      </c>
    </row>
    <row r="10" spans="1:7" ht="24" customHeight="1">
      <c r="A10" s="37"/>
      <c r="B10" s="64" t="s">
        <v>1</v>
      </c>
      <c r="C10" s="65" t="s">
        <v>63</v>
      </c>
      <c r="D10" s="39"/>
      <c r="E10" s="125" t="s">
        <v>2</v>
      </c>
      <c r="F10" s="126"/>
      <c r="G10" s="38" t="s">
        <v>57</v>
      </c>
    </row>
    <row r="11" spans="1:7" ht="18" customHeight="1">
      <c r="A11" s="37"/>
      <c r="B11" s="64" t="s">
        <v>3</v>
      </c>
      <c r="C11" s="38" t="s">
        <v>60</v>
      </c>
      <c r="D11" s="39"/>
      <c r="E11" s="125" t="s">
        <v>54</v>
      </c>
      <c r="F11" s="126"/>
      <c r="G11" s="66">
        <v>6000</v>
      </c>
    </row>
    <row r="12" spans="1:7" ht="11.25" customHeight="1">
      <c r="A12" s="37"/>
      <c r="B12" s="64" t="s">
        <v>4</v>
      </c>
      <c r="C12" s="67" t="s">
        <v>52</v>
      </c>
      <c r="D12" s="39"/>
      <c r="E12" s="68" t="s">
        <v>5</v>
      </c>
      <c r="F12" s="69"/>
      <c r="G12" s="70">
        <f>(G9*G11)</f>
        <v>1500000</v>
      </c>
    </row>
    <row r="13" spans="1:7" ht="11.25" customHeight="1">
      <c r="A13" s="37"/>
      <c r="B13" s="64" t="s">
        <v>6</v>
      </c>
      <c r="C13" s="38" t="s">
        <v>53</v>
      </c>
      <c r="D13" s="39"/>
      <c r="E13" s="125" t="s">
        <v>7</v>
      </c>
      <c r="F13" s="126"/>
      <c r="G13" s="38" t="s">
        <v>55</v>
      </c>
    </row>
    <row r="14" spans="1:7" ht="13.5" customHeight="1">
      <c r="A14" s="37"/>
      <c r="B14" s="64" t="s">
        <v>8</v>
      </c>
      <c r="C14" s="38" t="s">
        <v>61</v>
      </c>
      <c r="D14" s="39"/>
      <c r="E14" s="125" t="s">
        <v>9</v>
      </c>
      <c r="F14" s="126"/>
      <c r="G14" s="38" t="s">
        <v>64</v>
      </c>
    </row>
    <row r="15" spans="1:7" ht="25.5" customHeight="1">
      <c r="A15" s="37"/>
      <c r="B15" s="64" t="s">
        <v>10</v>
      </c>
      <c r="C15" s="71">
        <v>44589</v>
      </c>
      <c r="D15" s="39"/>
      <c r="E15" s="129" t="s">
        <v>11</v>
      </c>
      <c r="F15" s="130"/>
      <c r="G15" s="67" t="s">
        <v>65</v>
      </c>
    </row>
    <row r="16" spans="1:7" ht="12" customHeight="1">
      <c r="A16" s="32"/>
      <c r="B16" s="41"/>
      <c r="C16" s="42"/>
      <c r="D16" s="4"/>
      <c r="E16" s="43"/>
      <c r="F16" s="43"/>
      <c r="G16" s="44"/>
    </row>
    <row r="17" spans="1:7" ht="12" customHeight="1">
      <c r="A17" s="45"/>
      <c r="B17" s="131" t="s">
        <v>12</v>
      </c>
      <c r="C17" s="132"/>
      <c r="D17" s="132"/>
      <c r="E17" s="132"/>
      <c r="F17" s="132"/>
      <c r="G17" s="132"/>
    </row>
    <row r="18" spans="1:7" ht="12" customHeight="1">
      <c r="A18" s="32"/>
      <c r="B18" s="46"/>
      <c r="C18" s="47"/>
      <c r="D18" s="47"/>
      <c r="E18" s="47"/>
      <c r="F18" s="48"/>
      <c r="G18" s="48"/>
    </row>
    <row r="19" spans="1:7" ht="12" customHeight="1">
      <c r="A19" s="37"/>
      <c r="B19" s="2" t="s">
        <v>13</v>
      </c>
      <c r="C19" s="3"/>
      <c r="D19" s="4"/>
      <c r="E19" s="4"/>
      <c r="F19" s="4"/>
      <c r="G19" s="4"/>
    </row>
    <row r="20" spans="1:7" ht="24" customHeight="1">
      <c r="A20" s="45"/>
      <c r="B20" s="5" t="s">
        <v>14</v>
      </c>
      <c r="C20" s="5" t="s">
        <v>15</v>
      </c>
      <c r="D20" s="5" t="s">
        <v>16</v>
      </c>
      <c r="E20" s="5" t="s">
        <v>17</v>
      </c>
      <c r="F20" s="5" t="s">
        <v>18</v>
      </c>
      <c r="G20" s="5" t="s">
        <v>19</v>
      </c>
    </row>
    <row r="21" spans="1:7" ht="17.25" customHeight="1">
      <c r="A21" s="45"/>
      <c r="B21" s="72" t="s">
        <v>66</v>
      </c>
      <c r="C21" s="65" t="s">
        <v>20</v>
      </c>
      <c r="D21" s="73">
        <v>10</v>
      </c>
      <c r="E21" s="72" t="s">
        <v>67</v>
      </c>
      <c r="F21" s="70">
        <v>25000</v>
      </c>
      <c r="G21" s="70">
        <f>(D21*F21)</f>
        <v>250000</v>
      </c>
    </row>
    <row r="22" spans="1:7" ht="21" customHeight="1">
      <c r="A22" s="45"/>
      <c r="B22" s="72" t="s">
        <v>68</v>
      </c>
      <c r="C22" s="65" t="s">
        <v>20</v>
      </c>
      <c r="D22" s="73">
        <v>12</v>
      </c>
      <c r="E22" s="72" t="s">
        <v>67</v>
      </c>
      <c r="F22" s="70">
        <v>25000</v>
      </c>
      <c r="G22" s="70">
        <f t="shared" ref="G22:G24" si="0">(D22*F22)</f>
        <v>300000</v>
      </c>
    </row>
    <row r="23" spans="1:7" ht="24.65" customHeight="1">
      <c r="A23" s="45"/>
      <c r="B23" s="72" t="s">
        <v>69</v>
      </c>
      <c r="C23" s="65" t="s">
        <v>20</v>
      </c>
      <c r="D23" s="73">
        <v>5</v>
      </c>
      <c r="E23" s="72" t="s">
        <v>71</v>
      </c>
      <c r="F23" s="70">
        <v>25000</v>
      </c>
      <c r="G23" s="70">
        <f t="shared" si="0"/>
        <v>125000</v>
      </c>
    </row>
    <row r="24" spans="1:7" ht="12.75" customHeight="1">
      <c r="A24" s="45"/>
      <c r="B24" s="72" t="s">
        <v>70</v>
      </c>
      <c r="C24" s="65" t="s">
        <v>20</v>
      </c>
      <c r="D24" s="73">
        <v>12</v>
      </c>
      <c r="E24" s="72" t="s">
        <v>72</v>
      </c>
      <c r="F24" s="70">
        <v>25000</v>
      </c>
      <c r="G24" s="70">
        <f t="shared" si="0"/>
        <v>300000</v>
      </c>
    </row>
    <row r="25" spans="1:7" ht="12.75" customHeight="1">
      <c r="A25" s="45"/>
      <c r="B25" s="74" t="s">
        <v>21</v>
      </c>
      <c r="C25" s="75"/>
      <c r="D25" s="75"/>
      <c r="E25" s="75"/>
      <c r="F25" s="76"/>
      <c r="G25" s="77">
        <f>SUM(G21:G24)</f>
        <v>975000</v>
      </c>
    </row>
    <row r="26" spans="1:7" ht="12" customHeight="1">
      <c r="A26" s="32"/>
      <c r="B26" s="46"/>
      <c r="C26" s="48"/>
      <c r="D26" s="48"/>
      <c r="E26" s="48"/>
      <c r="F26" s="49"/>
      <c r="G26" s="49"/>
    </row>
    <row r="27" spans="1:7" ht="12" customHeight="1">
      <c r="A27" s="37"/>
      <c r="B27" s="6" t="s">
        <v>22</v>
      </c>
      <c r="C27" s="7"/>
      <c r="D27" s="8"/>
      <c r="E27" s="8"/>
      <c r="F27" s="9"/>
      <c r="G27" s="9"/>
    </row>
    <row r="28" spans="1:7" ht="24" customHeight="1">
      <c r="A28" s="37"/>
      <c r="B28" s="10" t="s">
        <v>14</v>
      </c>
      <c r="C28" s="11" t="s">
        <v>15</v>
      </c>
      <c r="D28" s="11" t="s">
        <v>16</v>
      </c>
      <c r="E28" s="10" t="s">
        <v>17</v>
      </c>
      <c r="F28" s="11" t="s">
        <v>18</v>
      </c>
      <c r="G28" s="10" t="s">
        <v>19</v>
      </c>
    </row>
    <row r="29" spans="1:7" ht="12" customHeight="1">
      <c r="A29" s="37"/>
      <c r="B29" s="12"/>
      <c r="C29" s="13"/>
      <c r="D29" s="13"/>
      <c r="E29" s="13"/>
      <c r="F29" s="12"/>
      <c r="G29" s="12"/>
    </row>
    <row r="30" spans="1:7" ht="12" customHeight="1">
      <c r="A30" s="37"/>
      <c r="B30" s="14" t="s">
        <v>23</v>
      </c>
      <c r="C30" s="15"/>
      <c r="D30" s="15"/>
      <c r="E30" s="15"/>
      <c r="F30" s="16"/>
      <c r="G30" s="16"/>
    </row>
    <row r="31" spans="1:7" ht="12" customHeight="1">
      <c r="A31" s="32"/>
      <c r="B31" s="50"/>
      <c r="C31" s="51"/>
      <c r="D31" s="51"/>
      <c r="E31" s="51"/>
      <c r="F31" s="52"/>
      <c r="G31" s="52"/>
    </row>
    <row r="32" spans="1:7" ht="12" customHeight="1">
      <c r="A32" s="37"/>
      <c r="B32" s="6" t="s">
        <v>24</v>
      </c>
      <c r="C32" s="7"/>
      <c r="D32" s="8"/>
      <c r="E32" s="8"/>
      <c r="F32" s="9"/>
      <c r="G32" s="9"/>
    </row>
    <row r="33" spans="1:11" ht="24" customHeight="1">
      <c r="A33" s="37"/>
      <c r="B33" s="17" t="s">
        <v>14</v>
      </c>
      <c r="C33" s="17" t="s">
        <v>15</v>
      </c>
      <c r="D33" s="17" t="s">
        <v>16</v>
      </c>
      <c r="E33" s="17" t="s">
        <v>17</v>
      </c>
      <c r="F33" s="18" t="s">
        <v>18</v>
      </c>
      <c r="G33" s="17" t="s">
        <v>19</v>
      </c>
    </row>
    <row r="34" spans="1:11" ht="12.75" customHeight="1">
      <c r="A34" s="45"/>
      <c r="B34" s="72"/>
      <c r="C34" s="65"/>
      <c r="D34" s="73"/>
      <c r="E34" s="67"/>
      <c r="F34" s="70"/>
      <c r="G34" s="70"/>
    </row>
    <row r="35" spans="1:11" ht="12.75" customHeight="1">
      <c r="A35" s="37"/>
      <c r="B35" s="14" t="s">
        <v>25</v>
      </c>
      <c r="C35" s="15"/>
      <c r="D35" s="15"/>
      <c r="E35" s="15"/>
      <c r="F35" s="16"/>
      <c r="G35" s="59"/>
    </row>
    <row r="36" spans="1:11" ht="12" customHeight="1">
      <c r="A36" s="32"/>
      <c r="B36" s="50"/>
      <c r="C36" s="51"/>
      <c r="D36" s="51"/>
      <c r="E36" s="51"/>
      <c r="F36" s="52"/>
      <c r="G36" s="52"/>
    </row>
    <row r="37" spans="1:11" ht="12" customHeight="1">
      <c r="A37" s="37"/>
      <c r="B37" s="6" t="s">
        <v>26</v>
      </c>
      <c r="C37" s="7"/>
      <c r="D37" s="8"/>
      <c r="E37" s="8"/>
      <c r="F37" s="9"/>
      <c r="G37" s="9"/>
    </row>
    <row r="38" spans="1:11" ht="24" customHeight="1">
      <c r="A38" s="37"/>
      <c r="B38" s="18" t="s">
        <v>27</v>
      </c>
      <c r="C38" s="18" t="s">
        <v>28</v>
      </c>
      <c r="D38" s="18" t="s">
        <v>29</v>
      </c>
      <c r="E38" s="18" t="s">
        <v>17</v>
      </c>
      <c r="F38" s="18" t="s">
        <v>18</v>
      </c>
      <c r="G38" s="18" t="s">
        <v>19</v>
      </c>
      <c r="K38" s="53"/>
    </row>
    <row r="39" spans="1:11" ht="12.75" customHeight="1">
      <c r="A39" s="45"/>
      <c r="B39" s="78" t="s">
        <v>73</v>
      </c>
      <c r="C39" s="79"/>
      <c r="D39" s="79"/>
      <c r="E39" s="79"/>
      <c r="F39" s="79"/>
      <c r="G39" s="79"/>
      <c r="K39" s="53"/>
    </row>
    <row r="40" spans="1:11" ht="12.75" customHeight="1">
      <c r="A40" s="45"/>
      <c r="B40" s="68" t="s">
        <v>62</v>
      </c>
      <c r="C40" s="80" t="s">
        <v>30</v>
      </c>
      <c r="D40" s="81">
        <v>15</v>
      </c>
      <c r="E40" s="80" t="s">
        <v>76</v>
      </c>
      <c r="F40" s="40">
        <v>6000</v>
      </c>
      <c r="G40" s="40">
        <f>(D40*F40)</f>
        <v>90000</v>
      </c>
    </row>
    <row r="41" spans="1:11" ht="12.75" customHeight="1">
      <c r="A41" s="45"/>
      <c r="B41" s="82" t="s">
        <v>74</v>
      </c>
      <c r="C41" s="83"/>
      <c r="D41" s="69"/>
      <c r="E41" s="83"/>
      <c r="F41" s="40"/>
      <c r="G41" s="40"/>
    </row>
    <row r="42" spans="1:11" ht="12.75" customHeight="1">
      <c r="A42" s="45"/>
      <c r="B42" s="68" t="s">
        <v>75</v>
      </c>
      <c r="C42" s="80" t="s">
        <v>30</v>
      </c>
      <c r="D42" s="81">
        <v>1</v>
      </c>
      <c r="E42" s="80" t="s">
        <v>56</v>
      </c>
      <c r="F42" s="40">
        <v>20000</v>
      </c>
      <c r="G42" s="40">
        <f>(D42*F42)</f>
        <v>20000</v>
      </c>
    </row>
    <row r="43" spans="1:11" ht="13.5" customHeight="1">
      <c r="A43" s="37"/>
      <c r="B43" s="14" t="s">
        <v>31</v>
      </c>
      <c r="C43" s="15"/>
      <c r="D43" s="15"/>
      <c r="E43" s="15"/>
      <c r="F43" s="16"/>
      <c r="G43" s="59">
        <f>SUM(G39:G42)</f>
        <v>110000</v>
      </c>
    </row>
    <row r="44" spans="1:11" ht="12" customHeight="1">
      <c r="A44" s="32"/>
      <c r="B44" s="50"/>
      <c r="C44" s="51"/>
      <c r="D44" s="51"/>
      <c r="E44" s="54"/>
      <c r="F44" s="52"/>
      <c r="G44" s="52"/>
    </row>
    <row r="45" spans="1:11" ht="12" customHeight="1">
      <c r="A45" s="37"/>
      <c r="B45" s="6" t="s">
        <v>32</v>
      </c>
      <c r="C45" s="7"/>
      <c r="D45" s="8"/>
      <c r="E45" s="8"/>
      <c r="F45" s="9"/>
      <c r="G45" s="9"/>
    </row>
    <row r="46" spans="1:11" ht="24" customHeight="1">
      <c r="A46" s="37"/>
      <c r="B46" s="17" t="s">
        <v>33</v>
      </c>
      <c r="C46" s="18" t="s">
        <v>28</v>
      </c>
      <c r="D46" s="18" t="s">
        <v>29</v>
      </c>
      <c r="E46" s="17" t="s">
        <v>17</v>
      </c>
      <c r="F46" s="18" t="s">
        <v>18</v>
      </c>
      <c r="G46" s="17" t="s">
        <v>19</v>
      </c>
    </row>
    <row r="47" spans="1:11" ht="12.75" customHeight="1">
      <c r="A47" s="45"/>
      <c r="B47" s="72"/>
      <c r="C47" s="80"/>
      <c r="D47" s="40"/>
      <c r="E47" s="65"/>
      <c r="F47" s="84"/>
      <c r="G47" s="40"/>
    </row>
    <row r="48" spans="1:11" ht="13.5" customHeight="1">
      <c r="A48" s="37"/>
      <c r="B48" s="60" t="s">
        <v>34</v>
      </c>
      <c r="C48" s="61"/>
      <c r="D48" s="61"/>
      <c r="E48" s="61"/>
      <c r="F48" s="62"/>
      <c r="G48" s="63"/>
    </row>
    <row r="49" spans="1:7" ht="12" customHeight="1">
      <c r="A49" s="32"/>
      <c r="B49" s="55"/>
      <c r="C49" s="55"/>
      <c r="D49" s="55"/>
      <c r="E49" s="55"/>
      <c r="F49" s="56"/>
      <c r="G49" s="56"/>
    </row>
    <row r="50" spans="1:7" ht="12" customHeight="1">
      <c r="A50" s="57"/>
      <c r="B50" s="23" t="s">
        <v>35</v>
      </c>
      <c r="C50" s="24"/>
      <c r="D50" s="24"/>
      <c r="E50" s="24"/>
      <c r="F50" s="24"/>
      <c r="G50" s="25">
        <f>G25+G35+G43+G48</f>
        <v>1085000</v>
      </c>
    </row>
    <row r="51" spans="1:7" ht="12" customHeight="1">
      <c r="A51" s="57"/>
      <c r="B51" s="26" t="s">
        <v>36</v>
      </c>
      <c r="C51" s="20"/>
      <c r="D51" s="20"/>
      <c r="E51" s="20"/>
      <c r="F51" s="20"/>
      <c r="G51" s="27">
        <f>G50*0.05</f>
        <v>54250</v>
      </c>
    </row>
    <row r="52" spans="1:7" ht="12" customHeight="1">
      <c r="A52" s="57"/>
      <c r="B52" s="28" t="s">
        <v>37</v>
      </c>
      <c r="C52" s="19"/>
      <c r="D52" s="19"/>
      <c r="E52" s="19"/>
      <c r="F52" s="19"/>
      <c r="G52" s="29">
        <f>G51+G50</f>
        <v>1139250</v>
      </c>
    </row>
    <row r="53" spans="1:7" ht="12" customHeight="1">
      <c r="A53" s="57"/>
      <c r="B53" s="26" t="s">
        <v>38</v>
      </c>
      <c r="C53" s="20"/>
      <c r="D53" s="20"/>
      <c r="E53" s="20"/>
      <c r="F53" s="20"/>
      <c r="G53" s="27">
        <f>G12</f>
        <v>1500000</v>
      </c>
    </row>
    <row r="54" spans="1:7" ht="12" customHeight="1">
      <c r="A54" s="57"/>
      <c r="B54" s="30" t="s">
        <v>39</v>
      </c>
      <c r="C54" s="85"/>
      <c r="D54" s="85"/>
      <c r="E54" s="85"/>
      <c r="F54" s="85"/>
      <c r="G54" s="31">
        <f>G53-G52</f>
        <v>360750</v>
      </c>
    </row>
    <row r="55" spans="1:7" ht="12" customHeight="1">
      <c r="A55" s="57"/>
      <c r="B55" s="86" t="s">
        <v>82</v>
      </c>
      <c r="C55" s="87"/>
      <c r="D55" s="87"/>
      <c r="E55" s="87"/>
      <c r="F55" s="87"/>
      <c r="G55" s="21"/>
    </row>
    <row r="56" spans="1:7" ht="12.75" customHeight="1">
      <c r="A56" s="57"/>
      <c r="B56" s="88"/>
      <c r="C56" s="87"/>
      <c r="D56" s="87"/>
      <c r="E56" s="87"/>
      <c r="F56" s="87"/>
      <c r="G56" s="21"/>
    </row>
    <row r="57" spans="1:7" ht="12" customHeight="1">
      <c r="A57" s="57"/>
      <c r="B57" s="89" t="s">
        <v>83</v>
      </c>
      <c r="C57" s="90"/>
      <c r="D57" s="90"/>
      <c r="E57" s="90"/>
      <c r="F57" s="91"/>
      <c r="G57" s="21"/>
    </row>
    <row r="58" spans="1:7" ht="12" customHeight="1">
      <c r="A58" s="57"/>
      <c r="B58" s="92" t="s">
        <v>40</v>
      </c>
      <c r="C58" s="88"/>
      <c r="D58" s="88"/>
      <c r="E58" s="88"/>
      <c r="F58" s="93"/>
      <c r="G58" s="21"/>
    </row>
    <row r="59" spans="1:7" ht="12" customHeight="1">
      <c r="A59" s="57"/>
      <c r="B59" s="92" t="s">
        <v>41</v>
      </c>
      <c r="C59" s="88"/>
      <c r="D59" s="88"/>
      <c r="E59" s="88"/>
      <c r="F59" s="93"/>
      <c r="G59" s="21"/>
    </row>
    <row r="60" spans="1:7" ht="12" customHeight="1">
      <c r="A60" s="57"/>
      <c r="B60" s="92" t="s">
        <v>77</v>
      </c>
      <c r="C60" s="88"/>
      <c r="D60" s="88"/>
      <c r="E60" s="88"/>
      <c r="F60" s="93"/>
      <c r="G60" s="21"/>
    </row>
    <row r="61" spans="1:7" ht="12" customHeight="1">
      <c r="A61" s="57"/>
      <c r="B61" s="92" t="s">
        <v>78</v>
      </c>
      <c r="C61" s="88"/>
      <c r="D61" s="88"/>
      <c r="E61" s="88"/>
      <c r="F61" s="93"/>
      <c r="G61" s="21"/>
    </row>
    <row r="62" spans="1:7" ht="12" customHeight="1">
      <c r="A62" s="57"/>
      <c r="B62" s="94" t="s">
        <v>79</v>
      </c>
      <c r="C62" s="95"/>
      <c r="D62" s="95"/>
      <c r="E62" s="95"/>
      <c r="F62" s="96"/>
      <c r="G62" s="21"/>
    </row>
    <row r="63" spans="1:7" ht="12.75" customHeight="1">
      <c r="A63" s="57"/>
      <c r="B63" s="88"/>
      <c r="C63" s="88"/>
      <c r="D63" s="88"/>
      <c r="E63" s="88"/>
      <c r="F63" s="88"/>
      <c r="G63" s="21"/>
    </row>
    <row r="64" spans="1:7" ht="15" customHeight="1" thickBot="1">
      <c r="A64" s="57"/>
      <c r="B64" s="123" t="s">
        <v>42</v>
      </c>
      <c r="C64" s="124"/>
      <c r="D64" s="97"/>
      <c r="E64" s="98"/>
      <c r="F64" s="98"/>
      <c r="G64" s="21"/>
    </row>
    <row r="65" spans="1:7" ht="12" customHeight="1">
      <c r="A65" s="57"/>
      <c r="B65" s="99" t="s">
        <v>33</v>
      </c>
      <c r="C65" s="100" t="s">
        <v>43</v>
      </c>
      <c r="D65" s="101" t="s">
        <v>44</v>
      </c>
      <c r="E65" s="98"/>
      <c r="F65" s="98"/>
      <c r="G65" s="21"/>
    </row>
    <row r="66" spans="1:7" ht="12" customHeight="1">
      <c r="A66" s="57"/>
      <c r="B66" s="102" t="s">
        <v>45</v>
      </c>
      <c r="C66" s="103">
        <f>G25</f>
        <v>975000</v>
      </c>
      <c r="D66" s="104">
        <f>(C66/C72)</f>
        <v>0.85582620144832122</v>
      </c>
      <c r="E66" s="98"/>
      <c r="F66" s="98"/>
      <c r="G66" s="21"/>
    </row>
    <row r="67" spans="1:7" ht="12" customHeight="1">
      <c r="A67" s="57"/>
      <c r="B67" s="102" t="s">
        <v>46</v>
      </c>
      <c r="C67" s="105">
        <f>G30</f>
        <v>0</v>
      </c>
      <c r="D67" s="104">
        <v>0</v>
      </c>
      <c r="E67" s="98"/>
      <c r="F67" s="98"/>
      <c r="G67" s="21"/>
    </row>
    <row r="68" spans="1:7" ht="12" customHeight="1">
      <c r="A68" s="57"/>
      <c r="B68" s="102" t="s">
        <v>47</v>
      </c>
      <c r="C68" s="103">
        <f>G35</f>
        <v>0</v>
      </c>
      <c r="D68" s="104">
        <f>(C68/C72)</f>
        <v>0</v>
      </c>
      <c r="E68" s="98"/>
      <c r="F68" s="98"/>
      <c r="G68" s="21"/>
    </row>
    <row r="69" spans="1:7" ht="12" customHeight="1">
      <c r="A69" s="57"/>
      <c r="B69" s="102" t="s">
        <v>27</v>
      </c>
      <c r="C69" s="103">
        <f>G43</f>
        <v>110000</v>
      </c>
      <c r="D69" s="104">
        <f>(C69/C72)</f>
        <v>9.655475093263112E-2</v>
      </c>
      <c r="E69" s="98"/>
      <c r="F69" s="98"/>
      <c r="G69" s="21"/>
    </row>
    <row r="70" spans="1:7" ht="12" customHeight="1">
      <c r="A70" s="57"/>
      <c r="B70" s="102" t="s">
        <v>48</v>
      </c>
      <c r="C70" s="106">
        <f>G48</f>
        <v>0</v>
      </c>
      <c r="D70" s="104">
        <f>(C70/C72)</f>
        <v>0</v>
      </c>
      <c r="E70" s="107"/>
      <c r="F70" s="107"/>
      <c r="G70" s="21"/>
    </row>
    <row r="71" spans="1:7" ht="12" customHeight="1">
      <c r="A71" s="57"/>
      <c r="B71" s="102" t="s">
        <v>49</v>
      </c>
      <c r="C71" s="106">
        <f>G51</f>
        <v>54250</v>
      </c>
      <c r="D71" s="104">
        <f>(C71/C72)</f>
        <v>4.7619047619047616E-2</v>
      </c>
      <c r="E71" s="107"/>
      <c r="F71" s="107"/>
      <c r="G71" s="21"/>
    </row>
    <row r="72" spans="1:7" ht="12.75" customHeight="1" thickBot="1">
      <c r="A72" s="57"/>
      <c r="B72" s="108" t="s">
        <v>50</v>
      </c>
      <c r="C72" s="109">
        <f>SUM(C66:C71)</f>
        <v>1139250</v>
      </c>
      <c r="D72" s="110">
        <f>SUM(D66:D71)</f>
        <v>1</v>
      </c>
      <c r="E72" s="107"/>
      <c r="F72" s="107"/>
      <c r="G72" s="21"/>
    </row>
    <row r="73" spans="1:7" ht="12" customHeight="1">
      <c r="A73" s="57"/>
      <c r="B73" s="88"/>
      <c r="C73" s="87"/>
      <c r="D73" s="87"/>
      <c r="E73" s="87"/>
      <c r="F73" s="87"/>
      <c r="G73" s="21"/>
    </row>
    <row r="74" spans="1:7" ht="12.75" customHeight="1">
      <c r="A74" s="57"/>
      <c r="B74" s="111"/>
      <c r="C74" s="87"/>
      <c r="D74" s="87"/>
      <c r="E74" s="87"/>
      <c r="F74" s="87"/>
      <c r="G74" s="21"/>
    </row>
    <row r="75" spans="1:7" ht="12" customHeight="1" thickBot="1">
      <c r="A75" s="58"/>
      <c r="B75" s="112"/>
      <c r="C75" s="113" t="s">
        <v>58</v>
      </c>
      <c r="D75" s="114"/>
      <c r="E75" s="115"/>
      <c r="F75" s="116"/>
      <c r="G75" s="21"/>
    </row>
    <row r="76" spans="1:7" ht="12" customHeight="1">
      <c r="A76" s="57"/>
      <c r="B76" s="117" t="s">
        <v>81</v>
      </c>
      <c r="C76" s="118">
        <f>(D76*0.9)</f>
        <v>225</v>
      </c>
      <c r="D76" s="119">
        <f>G9</f>
        <v>250</v>
      </c>
      <c r="E76" s="120">
        <f>D76*1.1</f>
        <v>275</v>
      </c>
      <c r="F76" s="121"/>
      <c r="G76" s="22"/>
    </row>
    <row r="77" spans="1:7" ht="12.75" customHeight="1" thickBot="1">
      <c r="A77" s="57"/>
      <c r="B77" s="108" t="s">
        <v>59</v>
      </c>
      <c r="C77" s="109">
        <f>(G52/C76)</f>
        <v>5063.333333333333</v>
      </c>
      <c r="D77" s="109">
        <f>(G52/D76)</f>
        <v>4557</v>
      </c>
      <c r="E77" s="122">
        <f>(G52/E76)</f>
        <v>4142.727272727273</v>
      </c>
      <c r="F77" s="121"/>
      <c r="G77" s="22"/>
    </row>
    <row r="78" spans="1:7" ht="15.65" customHeight="1">
      <c r="A78" s="57"/>
      <c r="B78" s="86" t="s">
        <v>51</v>
      </c>
      <c r="C78" s="88"/>
      <c r="D78" s="88"/>
      <c r="E78" s="88"/>
      <c r="F78" s="88"/>
      <c r="G78" s="88"/>
    </row>
  </sheetData>
  <mergeCells count="8">
    <mergeCell ref="B64:C64"/>
    <mergeCell ref="E13:F13"/>
    <mergeCell ref="E11:F11"/>
    <mergeCell ref="E10:F10"/>
    <mergeCell ref="E9:F9"/>
    <mergeCell ref="E14:F14"/>
    <mergeCell ref="E15:F15"/>
    <mergeCell ref="B17:G17"/>
  </mergeCells>
  <pageMargins left="0.748031" right="0.748031" top="0.98425200000000002" bottom="0.98425200000000002" header="0" footer="0"/>
  <pageSetup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MIEL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Verdi Rademacher Viviana</cp:lastModifiedBy>
  <dcterms:created xsi:type="dcterms:W3CDTF">2020-11-27T12:49:26Z</dcterms:created>
  <dcterms:modified xsi:type="dcterms:W3CDTF">2022-07-26T12:08:27Z</dcterms:modified>
</cp:coreProperties>
</file>