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6" documentId="11_D9DDFB531465D326A72B7BB692E4B72546B5DE1C" xr6:coauthVersionLast="47" xr6:coauthVersionMax="47" xr10:uidLastSave="{A6E9DC50-E1B8-4EF5-B280-2DF002703128}"/>
  <bookViews>
    <workbookView xWindow="0" yWindow="0" windowWidth="20490" windowHeight="7755" xr2:uid="{00000000-000D-0000-FFFF-FFFF00000000}"/>
  </bookViews>
  <sheets>
    <sheet name="Maíz grano" sheetId="1" r:id="rId1"/>
  </sheets>
  <definedNames>
    <definedName name="_xlnm.Print_Area" localSheetId="0">'Maíz grano'!$A$1:$F$93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F25" i="1"/>
  <c r="F51" i="1"/>
  <c r="F56" i="1" l="1"/>
  <c r="F55" i="1"/>
  <c r="F54" i="1"/>
  <c r="F50" i="1"/>
  <c r="F48" i="1"/>
  <c r="F47" i="1"/>
  <c r="F46" i="1"/>
  <c r="F45" i="1"/>
  <c r="F44" i="1"/>
  <c r="F43" i="1"/>
  <c r="F42" i="1"/>
  <c r="F41" i="1"/>
  <c r="F57" i="1" s="1"/>
  <c r="F24" i="1"/>
  <c r="F23" i="1"/>
  <c r="F22" i="1"/>
  <c r="F21" i="1"/>
  <c r="F20" i="1"/>
  <c r="F26" i="1" l="1"/>
  <c r="B85" i="1"/>
  <c r="B83" i="1"/>
  <c r="F61" i="1" l="1"/>
  <c r="F63" i="1" s="1"/>
  <c r="F11" i="1"/>
  <c r="F68" i="1" s="1"/>
  <c r="B82" i="1" l="1"/>
  <c r="B88" i="1" s="1"/>
  <c r="C85" i="1" l="1"/>
  <c r="F65" i="1"/>
  <c r="C84" i="1"/>
  <c r="C87" i="1"/>
  <c r="C86" i="1"/>
  <c r="C82" i="1"/>
  <c r="C88" i="1" l="1"/>
  <c r="F66" i="1"/>
  <c r="F67" i="1" s="1"/>
  <c r="B92" i="1" l="1"/>
  <c r="C92" i="1"/>
  <c r="D92" i="1"/>
  <c r="F69" i="1"/>
  <c r="F36" i="1"/>
</calcChain>
</file>

<file path=xl/sharedStrings.xml><?xml version="1.0" encoding="utf-8"?>
<sst xmlns="http://schemas.openxmlformats.org/spreadsheetml/2006/main" count="162" uniqueCount="118">
  <si>
    <t>RUBRO O CULTIVO</t>
  </si>
  <si>
    <t>Mora híbrida</t>
  </si>
  <si>
    <t>RENDIMIENTO (kg/Há.)</t>
  </si>
  <si>
    <t>VARIEDAD</t>
  </si>
  <si>
    <t>Cheroke - Navajo - Chester</t>
  </si>
  <si>
    <t>FECHA ESTIMADA  PRECIO VENTA</t>
  </si>
  <si>
    <t>Febrero - Marzo</t>
  </si>
  <si>
    <t>NIVEL TECNOLÓGICO</t>
  </si>
  <si>
    <t>Medio</t>
  </si>
  <si>
    <t>PRECIO ESPERADO ($/kilo)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</si>
  <si>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</si>
  <si>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</si>
  <si>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</si>
  <si>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</si>
  <si>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</si>
  <si>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</si>
  <si>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 - Industrial</t>
  </si>
  <si>
    <t>COMUNA/LOCALIDAD</t>
  </si>
  <si>
    <t>Chillán - Chillán Viejo - Coihueco - Pinto</t>
  </si>
  <si>
    <t>FECHA DE COSECHA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</si>
  <si>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</si>
  <si>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</si>
  <si>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</si>
  <si>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</si>
  <si>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</si>
  <si>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</si>
  <si>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</si>
  <si>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</si>
  <si>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</si>
  <si>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</si>
  <si>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</si>
  <si>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Agroquimicos</t>
  </si>
  <si>
    <t>jh</t>
  </si>
  <si>
    <t>Oct-Nov</t>
  </si>
  <si>
    <t xml:space="preserve">Limpieza </t>
  </si>
  <si>
    <t>Jun-dic</t>
  </si>
  <si>
    <t>Poda de invierno</t>
  </si>
  <si>
    <t>Jul-Ago</t>
  </si>
  <si>
    <t>Poda de verano</t>
  </si>
  <si>
    <t>Jul-Dic</t>
  </si>
  <si>
    <t>Cosecha</t>
  </si>
  <si>
    <t>kg</t>
  </si>
  <si>
    <t>Feb-Mar</t>
  </si>
  <si>
    <t>Almacenaje y Carga</t>
  </si>
  <si>
    <t>Subtotal Jornadas Hombre</t>
  </si>
  <si>
    <t>JORNADAS ANIMAL</t>
  </si>
  <si>
    <t>ja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</si>
  <si>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</si>
  <si>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</si>
  <si>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</si>
  <si>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</si>
  <si>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</si>
  <si>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</si>
  <si>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</si>
  <si>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</si>
  <si>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</si>
  <si>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Cal </t>
  </si>
  <si>
    <t xml:space="preserve">May </t>
  </si>
  <si>
    <t>Sulpomag</t>
  </si>
  <si>
    <t xml:space="preserve">Ago </t>
  </si>
  <si>
    <t>Super Fosfato Triple</t>
  </si>
  <si>
    <t>Urea</t>
  </si>
  <si>
    <t xml:space="preserve">Oct </t>
  </si>
  <si>
    <t>Salitre potasico</t>
  </si>
  <si>
    <t>Nov - Ene</t>
  </si>
  <si>
    <t>Microlife bio potasio</t>
  </si>
  <si>
    <t>lts</t>
  </si>
  <si>
    <t>Feriyeso</t>
  </si>
  <si>
    <t>Jul - Ago</t>
  </si>
  <si>
    <t>Borocal S AE</t>
  </si>
  <si>
    <t>Nov - Feb</t>
  </si>
  <si>
    <t>INSECTICIDA</t>
  </si>
  <si>
    <t>Talstar</t>
  </si>
  <si>
    <t>Anual</t>
  </si>
  <si>
    <t>Fast Plus</t>
  </si>
  <si>
    <t>Nov - Dic</t>
  </si>
  <si>
    <t>Oleat Bio</t>
  </si>
  <si>
    <t>FUNGICIDA</t>
  </si>
  <si>
    <t>Cuprodul</t>
  </si>
  <si>
    <t>kgs</t>
  </si>
  <si>
    <t>May - Ago</t>
  </si>
  <si>
    <t>Agrocooper sp</t>
  </si>
  <si>
    <t>Energia de riego</t>
  </si>
  <si>
    <t>hrs</t>
  </si>
  <si>
    <t>Oct - Mar</t>
  </si>
  <si>
    <t>Subtotal Insumos</t>
  </si>
  <si>
    <t>OTROS</t>
  </si>
  <si>
    <t>Item</t>
  </si>
  <si>
    <t xml:space="preserve">Traslados </t>
  </si>
  <si>
    <t>Mar - Abr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</si>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</sst>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0"/>
      </right>
      <top style="thin">
        <color indexed="8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2">
    <xf numFmtId="0" fontId="0" fillId="0" borderId="0" xfId="0"/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49" fontId="1" fillId="0" borderId="51" xfId="0" applyNumberFormat="1" applyFont="1" applyFill="1" applyBorder="1" applyAlignment="1">
      <alignment vertical="center" wrapText="1"/>
    </xf>
    <xf numFmtId="49" fontId="1" fillId="0" borderId="55" xfId="0" applyNumberFormat="1" applyFont="1" applyFill="1" applyBorder="1" applyAlignment="1">
      <alignment vertical="center" wrapText="1"/>
    </xf>
    <xf numFmtId="49" fontId="1" fillId="0" borderId="57" xfId="0" applyNumberFormat="1" applyFont="1" applyFill="1" applyBorder="1" applyAlignment="1">
      <alignment vertical="center" wrapText="1"/>
    </xf>
    <xf numFmtId="49" fontId="1" fillId="0" borderId="50" xfId="0" applyNumberFormat="1" applyFont="1" applyFill="1" applyBorder="1" applyAlignment="1">
      <alignment vertic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left" vertical="center"/>
    </xf>
    <xf numFmtId="0" fontId="1" fillId="2" borderId="50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49" fontId="5" fillId="3" borderId="5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49" fontId="5" fillId="5" borderId="20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49" fontId="5" fillId="3" borderId="23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49" fontId="5" fillId="5" borderId="23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7" fontId="5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7" fillId="2" borderId="38" xfId="0" applyNumberFormat="1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49" fontId="7" fillId="8" borderId="28" xfId="0" applyNumberFormat="1" applyFont="1" applyFill="1" applyBorder="1" applyAlignment="1">
      <alignment vertical="center"/>
    </xf>
    <xf numFmtId="49" fontId="7" fillId="8" borderId="18" xfId="0" applyNumberFormat="1" applyFont="1" applyFill="1" applyBorder="1" applyAlignment="1">
      <alignment vertical="center"/>
    </xf>
    <xf numFmtId="49" fontId="7" fillId="2" borderId="30" xfId="0" applyNumberFormat="1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49" fontId="7" fillId="8" borderId="32" xfId="0" applyNumberFormat="1" applyFont="1" applyFill="1" applyBorder="1" applyAlignment="1">
      <alignment vertical="center"/>
    </xf>
    <xf numFmtId="9" fontId="7" fillId="8" borderId="34" xfId="0" applyNumberFormat="1" applyFont="1" applyFill="1" applyBorder="1" applyAlignment="1">
      <alignment vertical="center"/>
    </xf>
    <xf numFmtId="0" fontId="5" fillId="9" borderId="16" xfId="0" applyFont="1" applyFill="1" applyBorder="1" applyAlignment="1">
      <alignment vertical="center"/>
    </xf>
    <xf numFmtId="49" fontId="3" fillId="9" borderId="17" xfId="0" applyNumberFormat="1" applyFont="1" applyFill="1" applyBorder="1" applyAlignment="1">
      <alignment vertical="center"/>
    </xf>
    <xf numFmtId="0" fontId="5" fillId="9" borderId="17" xfId="0" applyFont="1" applyFill="1" applyBorder="1" applyAlignment="1">
      <alignment vertical="center"/>
    </xf>
    <xf numFmtId="0" fontId="5" fillId="9" borderId="46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7" fillId="8" borderId="47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167" fontId="7" fillId="2" borderId="17" xfId="0" applyNumberFormat="1" applyFont="1" applyFill="1" applyBorder="1" applyAlignment="1">
      <alignment vertical="center"/>
    </xf>
    <xf numFmtId="49" fontId="1" fillId="0" borderId="5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2" borderId="53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0" xfId="0" applyNumberFormat="1" applyFont="1" applyBorder="1" applyAlignment="1">
      <alignment horizontal="right" vertical="center"/>
    </xf>
    <xf numFmtId="165" fontId="1" fillId="0" borderId="5" xfId="0" applyNumberFormat="1" applyFont="1" applyFill="1" applyBorder="1" applyAlignment="1">
      <alignment vertical="center"/>
    </xf>
    <xf numFmtId="49" fontId="1" fillId="0" borderId="50" xfId="0" applyNumberFormat="1" applyFont="1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 wrapText="1"/>
    </xf>
    <xf numFmtId="49" fontId="1" fillId="0" borderId="56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horizontal="right" vertical="center" wrapText="1"/>
    </xf>
    <xf numFmtId="0" fontId="1" fillId="0" borderId="50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54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0" borderId="50" xfId="0" applyNumberFormat="1" applyFont="1" applyBorder="1" applyAlignment="1">
      <alignment vertical="center"/>
    </xf>
    <xf numFmtId="0" fontId="1" fillId="0" borderId="56" xfId="0" applyNumberFormat="1" applyFont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0" fontId="1" fillId="0" borderId="50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vertical="center"/>
    </xf>
    <xf numFmtId="49" fontId="3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9" borderId="37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1" fillId="8" borderId="29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>
      <alignment vertical="center"/>
    </xf>
    <xf numFmtId="17" fontId="1" fillId="0" borderId="58" xfId="0" applyNumberFormat="1" applyFont="1" applyFill="1" applyBorder="1" applyAlignment="1">
      <alignment horizontal="right" vertical="center"/>
    </xf>
    <xf numFmtId="0" fontId="1" fillId="0" borderId="50" xfId="0" applyNumberFormat="1" applyFont="1" applyBorder="1" applyAlignment="1">
      <alignment horizontal="center" vertical="center"/>
    </xf>
    <xf numFmtId="0" fontId="1" fillId="0" borderId="56" xfId="0" applyNumberFormat="1" applyFont="1" applyBorder="1" applyAlignment="1">
      <alignment horizontal="center" vertical="center"/>
    </xf>
    <xf numFmtId="168" fontId="1" fillId="0" borderId="50" xfId="0" applyNumberFormat="1" applyFont="1" applyBorder="1" applyAlignment="1">
      <alignment vertical="center"/>
    </xf>
    <xf numFmtId="168" fontId="1" fillId="2" borderId="5" xfId="0" applyNumberFormat="1" applyFont="1" applyFill="1" applyBorder="1" applyAlignment="1">
      <alignment vertical="center"/>
    </xf>
    <xf numFmtId="168" fontId="1" fillId="0" borderId="56" xfId="0" applyNumberFormat="1" applyFont="1" applyBorder="1" applyAlignment="1">
      <alignment vertical="center"/>
    </xf>
    <xf numFmtId="168" fontId="1" fillId="2" borderId="53" xfId="0" applyNumberFormat="1" applyFont="1" applyFill="1" applyBorder="1" applyAlignment="1">
      <alignment vertical="center"/>
    </xf>
    <xf numFmtId="168" fontId="1" fillId="2" borderId="50" xfId="0" applyNumberFormat="1" applyFont="1" applyFill="1" applyBorder="1" applyAlignment="1">
      <alignment vertical="center"/>
    </xf>
    <xf numFmtId="168" fontId="2" fillId="3" borderId="59" xfId="0" applyNumberFormat="1" applyFont="1" applyFill="1" applyBorder="1" applyAlignment="1">
      <alignment vertical="center"/>
    </xf>
    <xf numFmtId="0" fontId="1" fillId="10" borderId="0" xfId="0" applyNumberFormat="1" applyFont="1" applyFill="1" applyAlignment="1">
      <alignment vertical="center"/>
    </xf>
    <xf numFmtId="0" fontId="1" fillId="10" borderId="0" xfId="0" applyFont="1" applyFill="1" applyAlignment="1">
      <alignment vertical="center"/>
    </xf>
    <xf numFmtId="49" fontId="2" fillId="3" borderId="64" xfId="0" applyNumberFormat="1" applyFont="1" applyFill="1" applyBorder="1" applyAlignment="1">
      <alignment vertical="center"/>
    </xf>
    <xf numFmtId="0" fontId="2" fillId="3" borderId="64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168" fontId="2" fillId="3" borderId="64" xfId="0" applyNumberFormat="1" applyFont="1" applyFill="1" applyBorder="1" applyAlignment="1">
      <alignment vertical="center"/>
    </xf>
    <xf numFmtId="168" fontId="2" fillId="3" borderId="15" xfId="0" applyNumberFormat="1" applyFont="1" applyFill="1" applyBorder="1" applyAlignment="1">
      <alignment horizontal="right" vertical="center"/>
    </xf>
    <xf numFmtId="168" fontId="1" fillId="2" borderId="19" xfId="0" applyNumberFormat="1" applyFont="1" applyFill="1" applyBorder="1" applyAlignment="1">
      <alignment horizontal="right" vertical="center"/>
    </xf>
    <xf numFmtId="168" fontId="5" fillId="5" borderId="22" xfId="0" applyNumberFormat="1" applyFont="1" applyFill="1" applyBorder="1" applyAlignment="1">
      <alignment horizontal="right" vertical="center"/>
    </xf>
    <xf numFmtId="168" fontId="5" fillId="3" borderId="24" xfId="0" applyNumberFormat="1" applyFont="1" applyFill="1" applyBorder="1" applyAlignment="1">
      <alignment vertical="center"/>
    </xf>
    <xf numFmtId="168" fontId="5" fillId="5" borderId="24" xfId="0" applyNumberFormat="1" applyFont="1" applyFill="1" applyBorder="1" applyAlignment="1">
      <alignment horizontal="right" vertical="center"/>
    </xf>
    <xf numFmtId="168" fontId="5" fillId="3" borderId="24" xfId="0" applyNumberFormat="1" applyFont="1" applyFill="1" applyBorder="1" applyAlignment="1">
      <alignment horizontal="right" vertical="center"/>
    </xf>
    <xf numFmtId="168" fontId="5" fillId="6" borderId="27" xfId="0" applyNumberFormat="1" applyFont="1" applyFill="1" applyBorder="1" applyAlignment="1">
      <alignment horizontal="right" vertical="center"/>
    </xf>
    <xf numFmtId="0" fontId="1" fillId="0" borderId="50" xfId="0" applyNumberFormat="1" applyFont="1" applyFill="1" applyBorder="1" applyAlignment="1">
      <alignment horizontal="right" vertical="center" wrapText="1"/>
    </xf>
    <xf numFmtId="164" fontId="7" fillId="8" borderId="48" xfId="1" applyFont="1" applyFill="1" applyBorder="1" applyAlignment="1">
      <alignment vertical="center"/>
    </xf>
    <xf numFmtId="164" fontId="7" fillId="8" borderId="49" xfId="1" applyFont="1" applyFill="1" applyBorder="1" applyAlignment="1">
      <alignment vertical="center"/>
    </xf>
    <xf numFmtId="164" fontId="7" fillId="8" borderId="33" xfId="1" applyFont="1" applyFill="1" applyBorder="1" applyAlignment="1">
      <alignment vertical="center"/>
    </xf>
    <xf numFmtId="164" fontId="7" fillId="8" borderId="34" xfId="1" applyFont="1" applyFill="1" applyBorder="1" applyAlignment="1">
      <alignment vertical="center"/>
    </xf>
    <xf numFmtId="164" fontId="7" fillId="2" borderId="5" xfId="1" applyFont="1" applyFill="1" applyBorder="1" applyAlignment="1">
      <alignment vertical="center"/>
    </xf>
    <xf numFmtId="49" fontId="3" fillId="9" borderId="35" xfId="0" applyNumberFormat="1" applyFont="1" applyFill="1" applyBorder="1" applyAlignment="1">
      <alignment vertical="center"/>
    </xf>
    <xf numFmtId="0" fontId="7" fillId="9" borderId="36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9" fontId="5" fillId="3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9" fillId="10" borderId="61" xfId="0" applyNumberFormat="1" applyFont="1" applyFill="1" applyBorder="1" applyAlignment="1">
      <alignment horizontal="left" vertical="center" wrapText="1"/>
    </xf>
    <xf numFmtId="49" fontId="9" fillId="10" borderId="62" xfId="0" applyNumberFormat="1" applyFont="1" applyFill="1" applyBorder="1" applyAlignment="1">
      <alignment horizontal="left" vertical="center" wrapText="1"/>
    </xf>
    <xf numFmtId="49" fontId="9" fillId="10" borderId="63" xfId="0" applyNumberFormat="1" applyFont="1" applyFill="1" applyBorder="1" applyAlignment="1">
      <alignment horizontal="left" vertical="center" wrapText="1"/>
    </xf>
    <xf numFmtId="0" fontId="7" fillId="0" borderId="50" xfId="0" applyNumberFormat="1" applyFont="1" applyBorder="1" applyAlignment="1">
      <alignment horizontal="left" vertical="center"/>
    </xf>
    <xf numFmtId="0" fontId="7" fillId="0" borderId="50" xfId="0" applyNumberFormat="1" applyFont="1" applyFill="1" applyBorder="1" applyAlignment="1">
      <alignment horizontal="left" vertical="center"/>
    </xf>
    <xf numFmtId="49" fontId="5" fillId="5" borderId="65" xfId="0" applyNumberFormat="1" applyFont="1" applyFill="1" applyBorder="1" applyAlignment="1">
      <alignment horizontal="left" vertical="center"/>
    </xf>
    <xf numFmtId="49" fontId="5" fillId="5" borderId="66" xfId="0" applyNumberFormat="1" applyFont="1" applyFill="1" applyBorder="1" applyAlignment="1">
      <alignment horizontal="left" vertical="center"/>
    </xf>
    <xf numFmtId="49" fontId="5" fillId="5" borderId="67" xfId="0" applyNumberFormat="1" applyFont="1" applyFill="1" applyBorder="1" applyAlignment="1">
      <alignment horizontal="left" vertical="center"/>
    </xf>
    <xf numFmtId="49" fontId="5" fillId="5" borderId="57" xfId="0" applyNumberFormat="1" applyFont="1" applyFill="1" applyBorder="1" applyAlignment="1">
      <alignment horizontal="left" vertical="center"/>
    </xf>
    <xf numFmtId="49" fontId="5" fillId="5" borderId="68" xfId="0" applyNumberFormat="1" applyFont="1" applyFill="1" applyBorder="1" applyAlignment="1">
      <alignment horizontal="left" vertical="center"/>
    </xf>
    <xf numFmtId="49" fontId="5" fillId="5" borderId="69" xfId="0" applyNumberFormat="1" applyFont="1" applyFill="1" applyBorder="1" applyAlignment="1">
      <alignment horizontal="left" vertical="center"/>
    </xf>
    <xf numFmtId="49" fontId="5" fillId="5" borderId="70" xfId="0" applyNumberFormat="1" applyFont="1" applyFill="1" applyBorder="1" applyAlignment="1">
      <alignment horizontal="left" vertical="center"/>
    </xf>
    <xf numFmtId="49" fontId="5" fillId="5" borderId="71" xfId="0" applyNumberFormat="1" applyFont="1" applyFill="1" applyBorder="1" applyAlignment="1">
      <alignment horizontal="left" vertical="center"/>
    </xf>
    <xf numFmtId="49" fontId="5" fillId="5" borderId="72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1066799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531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3"/>
  <sheetViews>
    <sheetView showGridLines="0" tabSelected="1" topLeftCell="A35" zoomScale="110" zoomScaleNormal="110" zoomScaleSheetLayoutView="100" workbookViewId="0">
      <selection activeCell="I48" sqref="I48"/>
    </sheetView>
  </sheetViews>
  <sheetFormatPr defaultColWidth="10.85546875" defaultRowHeight="11.25" customHeight="1"/>
  <cols>
    <col min="1" max="1" width="19" style="58" customWidth="1"/>
    <col min="2" max="2" width="19.42578125" style="58" customWidth="1"/>
    <col min="3" max="3" width="9.42578125" style="58" customWidth="1"/>
    <col min="4" max="4" width="14.42578125" style="58" customWidth="1"/>
    <col min="5" max="5" width="11" style="58" customWidth="1"/>
    <col min="6" max="6" width="16.28515625" style="58" customWidth="1"/>
    <col min="7" max="254" width="10.85546875" style="58" customWidth="1"/>
    <col min="255" max="16384" width="10.85546875" style="59"/>
  </cols>
  <sheetData>
    <row r="1" spans="1:6" ht="15" customHeight="1">
      <c r="A1" s="57"/>
      <c r="B1" s="57"/>
      <c r="C1" s="57"/>
      <c r="D1" s="57"/>
      <c r="E1" s="57"/>
      <c r="F1" s="57"/>
    </row>
    <row r="2" spans="1:6" ht="15" customHeight="1">
      <c r="A2" s="57"/>
      <c r="B2" s="57"/>
      <c r="C2" s="57"/>
      <c r="D2" s="57"/>
      <c r="E2" s="57"/>
      <c r="F2" s="57"/>
    </row>
    <row r="3" spans="1:6" ht="15" customHeight="1">
      <c r="A3" s="57"/>
      <c r="B3" s="57"/>
      <c r="C3" s="57"/>
      <c r="D3" s="57"/>
      <c r="E3" s="57"/>
      <c r="F3" s="57"/>
    </row>
    <row r="4" spans="1:6" ht="15" customHeight="1">
      <c r="A4" s="57"/>
      <c r="B4" s="57"/>
      <c r="C4" s="57"/>
      <c r="D4" s="57"/>
      <c r="E4" s="57"/>
      <c r="F4" s="57"/>
    </row>
    <row r="5" spans="1:6" ht="15" customHeight="1">
      <c r="A5" s="57"/>
      <c r="B5" s="57"/>
      <c r="C5" s="57"/>
      <c r="D5" s="57"/>
      <c r="E5" s="57"/>
      <c r="F5" s="57"/>
    </row>
    <row r="6" spans="1:6" ht="15" customHeight="1">
      <c r="A6" s="57"/>
      <c r="B6" s="57"/>
      <c r="C6" s="57"/>
      <c r="D6" s="57"/>
      <c r="E6" s="57"/>
      <c r="F6" s="57"/>
    </row>
    <row r="7" spans="1:6" ht="15" customHeight="1">
      <c r="A7" s="16"/>
      <c r="B7" s="14"/>
      <c r="C7" s="57"/>
      <c r="D7" s="14"/>
      <c r="E7" s="14"/>
      <c r="F7" s="14"/>
    </row>
    <row r="8" spans="1:6" ht="12" customHeight="1">
      <c r="A8" s="13" t="s">
        <v>0</v>
      </c>
      <c r="B8" s="60" t="s">
        <v>1</v>
      </c>
      <c r="C8" s="61"/>
      <c r="D8" s="142" t="s">
        <v>2</v>
      </c>
      <c r="E8" s="143"/>
      <c r="F8" s="62">
        <v>12000</v>
      </c>
    </row>
    <row r="9" spans="1:6" ht="12.75">
      <c r="A9" s="5" t="s">
        <v>3</v>
      </c>
      <c r="B9" s="132" t="s">
        <v>4</v>
      </c>
      <c r="C9" s="63"/>
      <c r="D9" s="140" t="s">
        <v>5</v>
      </c>
      <c r="E9" s="141"/>
      <c r="F9" s="64" t="s">
        <v>6</v>
      </c>
    </row>
    <row r="10" spans="1:6" ht="12.75">
      <c r="A10" s="5" t="s">
        <v>7</v>
      </c>
      <c r="B10" s="65" t="s">
        <v>8</v>
      </c>
      <c r="C10" s="63"/>
      <c r="D10" s="140" t="s">
        <v>9</v>
      </c>
      <c r="E10" s="141"/>
      <c r="F10" s="66">
        <v>2500</v>
      </c>
    </row>
    <row r="11" spans="1:6" ht="12.75" customHeight="1">
      <c r="A11" s="5" t="s">
        <v>10</v>
      </c>
      <c r="B11" s="67" t="s">
        <v>11</v>
      </c>
      <c r="C11" s="63"/>
      <c r="D11" s="68" t="s">
        <v>12</v>
      </c>
      <c r="E11" s="69"/>
      <c r="F11" s="70">
        <f>(F8*F10)</f>
        <v>30000000</v>
      </c>
    </row>
    <row r="12" spans="1:6" ht="12.75">
      <c r="A12" s="6" t="s">
        <v>13</v>
      </c>
      <c r="B12" s="71" t="s">
        <v>14</v>
      </c>
      <c r="C12" s="63"/>
      <c r="D12" s="140" t="s">
        <v>15</v>
      </c>
      <c r="E12" s="141"/>
      <c r="F12" s="72" t="s">
        <v>16</v>
      </c>
    </row>
    <row r="13" spans="1:6" ht="25.5" customHeight="1">
      <c r="A13" s="8" t="s">
        <v>17</v>
      </c>
      <c r="B13" s="73" t="s">
        <v>18</v>
      </c>
      <c r="C13" s="63"/>
      <c r="D13" s="140" t="s">
        <v>19</v>
      </c>
      <c r="E13" s="141"/>
      <c r="F13" s="64" t="s">
        <v>6</v>
      </c>
    </row>
    <row r="14" spans="1:6" ht="12.75">
      <c r="A14" s="7" t="s">
        <v>20</v>
      </c>
      <c r="B14" s="110">
        <v>44592</v>
      </c>
      <c r="C14" s="63"/>
      <c r="D14" s="144" t="s">
        <v>21</v>
      </c>
      <c r="E14" s="145"/>
      <c r="F14" s="72" t="s">
        <v>22</v>
      </c>
    </row>
    <row r="15" spans="1:6" ht="12" customHeight="1">
      <c r="A15" s="74"/>
      <c r="B15" s="75"/>
      <c r="C15" s="14"/>
      <c r="D15" s="76"/>
      <c r="E15" s="76"/>
      <c r="F15" s="77"/>
    </row>
    <row r="16" spans="1:6" ht="12" customHeight="1">
      <c r="A16" s="146" t="s">
        <v>23</v>
      </c>
      <c r="B16" s="147"/>
      <c r="C16" s="147"/>
      <c r="D16" s="147"/>
      <c r="E16" s="147"/>
      <c r="F16" s="147"/>
    </row>
    <row r="17" spans="1:6" ht="12" customHeight="1">
      <c r="A17" s="78"/>
      <c r="B17" s="79"/>
      <c r="C17" s="79"/>
      <c r="D17" s="79"/>
      <c r="E17" s="80"/>
      <c r="F17" s="80"/>
    </row>
    <row r="18" spans="1:6" ht="12" customHeight="1">
      <c r="A18" s="153" t="s">
        <v>24</v>
      </c>
      <c r="B18" s="154"/>
      <c r="C18" s="154"/>
      <c r="D18" s="154"/>
      <c r="E18" s="154"/>
      <c r="F18" s="155"/>
    </row>
    <row r="19" spans="1:6" ht="24" customHeight="1">
      <c r="A19" s="15" t="s">
        <v>25</v>
      </c>
      <c r="B19" s="15" t="s">
        <v>26</v>
      </c>
      <c r="C19" s="15" t="s">
        <v>27</v>
      </c>
      <c r="D19" s="15" t="s">
        <v>28</v>
      </c>
      <c r="E19" s="15" t="s">
        <v>29</v>
      </c>
      <c r="F19" s="15" t="s">
        <v>30</v>
      </c>
    </row>
    <row r="20" spans="1:6" ht="12.75" customHeight="1">
      <c r="A20" s="81" t="s">
        <v>31</v>
      </c>
      <c r="B20" s="111" t="s">
        <v>32</v>
      </c>
      <c r="C20" s="111">
        <v>18</v>
      </c>
      <c r="D20" s="81" t="s">
        <v>33</v>
      </c>
      <c r="E20" s="113">
        <v>20000</v>
      </c>
      <c r="F20" s="114">
        <f t="shared" ref="F20:F25" si="0">(C20*E20)</f>
        <v>360000</v>
      </c>
    </row>
    <row r="21" spans="1:6" ht="12.75">
      <c r="A21" s="81" t="s">
        <v>34</v>
      </c>
      <c r="B21" s="111" t="s">
        <v>32</v>
      </c>
      <c r="C21" s="111">
        <v>10</v>
      </c>
      <c r="D21" s="81" t="s">
        <v>35</v>
      </c>
      <c r="E21" s="113">
        <v>20000</v>
      </c>
      <c r="F21" s="114">
        <f t="shared" si="0"/>
        <v>200000</v>
      </c>
    </row>
    <row r="22" spans="1:6" ht="12.75">
      <c r="A22" s="81" t="s">
        <v>36</v>
      </c>
      <c r="B22" s="111" t="s">
        <v>32</v>
      </c>
      <c r="C22" s="111">
        <v>12</v>
      </c>
      <c r="D22" s="81" t="s">
        <v>37</v>
      </c>
      <c r="E22" s="113">
        <v>20000</v>
      </c>
      <c r="F22" s="114">
        <f t="shared" si="0"/>
        <v>240000</v>
      </c>
    </row>
    <row r="23" spans="1:6" ht="12.75">
      <c r="A23" s="82" t="s">
        <v>38</v>
      </c>
      <c r="B23" s="112" t="s">
        <v>32</v>
      </c>
      <c r="C23" s="112">
        <v>5</v>
      </c>
      <c r="D23" s="82" t="s">
        <v>39</v>
      </c>
      <c r="E23" s="115">
        <v>20000</v>
      </c>
      <c r="F23" s="116">
        <f t="shared" si="0"/>
        <v>100000</v>
      </c>
    </row>
    <row r="24" spans="1:6" ht="12.75" customHeight="1">
      <c r="A24" s="81" t="s">
        <v>40</v>
      </c>
      <c r="B24" s="111" t="s">
        <v>41</v>
      </c>
      <c r="C24" s="111">
        <v>12000</v>
      </c>
      <c r="D24" s="81" t="s">
        <v>42</v>
      </c>
      <c r="E24" s="113">
        <v>800</v>
      </c>
      <c r="F24" s="117">
        <f t="shared" si="0"/>
        <v>9600000</v>
      </c>
    </row>
    <row r="25" spans="1:6" ht="12.75" customHeight="1">
      <c r="A25" s="81" t="s">
        <v>43</v>
      </c>
      <c r="B25" s="111" t="s">
        <v>41</v>
      </c>
      <c r="C25" s="111">
        <v>12000</v>
      </c>
      <c r="D25" s="81" t="s">
        <v>42</v>
      </c>
      <c r="E25" s="113">
        <v>100</v>
      </c>
      <c r="F25" s="117">
        <f t="shared" si="0"/>
        <v>1200000</v>
      </c>
    </row>
    <row r="26" spans="1:6" ht="12.75" customHeight="1">
      <c r="A26" s="9" t="s">
        <v>44</v>
      </c>
      <c r="B26" s="10"/>
      <c r="C26" s="10"/>
      <c r="D26" s="10"/>
      <c r="E26" s="118"/>
      <c r="F26" s="118">
        <f>SUM(F20:F25)</f>
        <v>11700000</v>
      </c>
    </row>
    <row r="27" spans="1:6" ht="12" customHeight="1">
      <c r="A27" s="78"/>
      <c r="B27" s="80"/>
      <c r="C27" s="80"/>
      <c r="D27" s="80"/>
      <c r="E27" s="83"/>
      <c r="F27" s="83"/>
    </row>
    <row r="28" spans="1:6" ht="12" customHeight="1">
      <c r="A28" s="156" t="s">
        <v>45</v>
      </c>
      <c r="B28" s="157"/>
      <c r="C28" s="157"/>
      <c r="D28" s="157"/>
      <c r="E28" s="157"/>
      <c r="F28" s="158"/>
    </row>
    <row r="29" spans="1:6" ht="24" customHeight="1">
      <c r="A29" s="17" t="s">
        <v>25</v>
      </c>
      <c r="B29" s="18" t="s">
        <v>26</v>
      </c>
      <c r="C29" s="18" t="s">
        <v>27</v>
      </c>
      <c r="D29" s="17" t="s">
        <v>28</v>
      </c>
      <c r="E29" s="18" t="s">
        <v>29</v>
      </c>
      <c r="F29" s="17" t="s">
        <v>30</v>
      </c>
    </row>
    <row r="30" spans="1:6" ht="12" customHeight="1">
      <c r="A30" s="19"/>
      <c r="B30" s="20" t="s">
        <v>46</v>
      </c>
      <c r="C30" s="20"/>
      <c r="D30" s="20"/>
      <c r="E30" s="19"/>
      <c r="F30" s="19"/>
    </row>
    <row r="31" spans="1:6" ht="12" customHeight="1">
      <c r="A31" s="1" t="s">
        <v>47</v>
      </c>
      <c r="B31" s="2"/>
      <c r="C31" s="2"/>
      <c r="D31" s="2"/>
      <c r="E31" s="3"/>
      <c r="F31" s="3"/>
    </row>
    <row r="32" spans="1:6" ht="12" customHeight="1">
      <c r="A32" s="84"/>
      <c r="B32" s="85"/>
      <c r="C32" s="85"/>
      <c r="D32" s="85"/>
      <c r="E32" s="86"/>
      <c r="F32" s="86"/>
    </row>
    <row r="33" spans="1:254" ht="12" customHeight="1">
      <c r="A33" s="156" t="s">
        <v>48</v>
      </c>
      <c r="B33" s="157"/>
      <c r="C33" s="157"/>
      <c r="D33" s="157"/>
      <c r="E33" s="157"/>
      <c r="F33" s="158"/>
    </row>
    <row r="34" spans="1:254" ht="24" customHeight="1">
      <c r="A34" s="21" t="s">
        <v>25</v>
      </c>
      <c r="B34" s="21" t="s">
        <v>26</v>
      </c>
      <c r="C34" s="21" t="s">
        <v>27</v>
      </c>
      <c r="D34" s="21" t="s">
        <v>28</v>
      </c>
      <c r="E34" s="22" t="s">
        <v>29</v>
      </c>
      <c r="F34" s="21" t="s">
        <v>30</v>
      </c>
    </row>
    <row r="35" spans="1:254" ht="12.75" customHeight="1">
      <c r="A35" s="87"/>
      <c r="B35" s="88" t="s">
        <v>49</v>
      </c>
      <c r="C35" s="89"/>
      <c r="D35" s="90"/>
      <c r="E35" s="91"/>
      <c r="F35" s="91"/>
    </row>
    <row r="36" spans="1:254" ht="12.75" customHeight="1">
      <c r="A36" s="1" t="s">
        <v>50</v>
      </c>
      <c r="B36" s="2"/>
      <c r="C36" s="2"/>
      <c r="D36" s="2"/>
      <c r="E36" s="3"/>
      <c r="F36" s="4">
        <f ca="1">SUM(F35:F39)</f>
        <v>0</v>
      </c>
    </row>
    <row r="37" spans="1:254" ht="12.75" customHeight="1">
      <c r="A37" s="87"/>
      <c r="B37" s="88"/>
      <c r="C37" s="89"/>
      <c r="D37" s="90"/>
      <c r="E37" s="91"/>
      <c r="F37" s="91"/>
    </row>
    <row r="38" spans="1:254" ht="12.75" customHeight="1">
      <c r="A38" s="159" t="s">
        <v>51</v>
      </c>
      <c r="B38" s="160"/>
      <c r="C38" s="160"/>
      <c r="D38" s="160"/>
      <c r="E38" s="160"/>
      <c r="F38" s="161"/>
    </row>
    <row r="39" spans="1:254" ht="25.5" customHeight="1">
      <c r="A39" s="23" t="s">
        <v>52</v>
      </c>
      <c r="B39" s="23" t="s">
        <v>53</v>
      </c>
      <c r="C39" s="23" t="s">
        <v>54</v>
      </c>
      <c r="D39" s="23" t="s">
        <v>28</v>
      </c>
      <c r="E39" s="23" t="s">
        <v>29</v>
      </c>
      <c r="F39" s="23" t="s">
        <v>30</v>
      </c>
    </row>
    <row r="40" spans="1:254" s="120" customFormat="1" ht="12.75">
      <c r="A40" s="148" t="s">
        <v>55</v>
      </c>
      <c r="B40" s="149"/>
      <c r="C40" s="149"/>
      <c r="D40" s="149"/>
      <c r="E40" s="149"/>
      <c r="F40" s="150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19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  <c r="IH40" s="119"/>
      <c r="II40" s="119"/>
      <c r="IJ40" s="119"/>
      <c r="IK40" s="119"/>
      <c r="IL40" s="119"/>
      <c r="IM40" s="119"/>
      <c r="IN40" s="119"/>
      <c r="IO40" s="119"/>
      <c r="IP40" s="119"/>
      <c r="IQ40" s="119"/>
      <c r="IR40" s="119"/>
      <c r="IS40" s="119"/>
      <c r="IT40" s="119"/>
    </row>
    <row r="41" spans="1:254" ht="12.75">
      <c r="A41" s="81" t="s">
        <v>56</v>
      </c>
      <c r="B41" s="111" t="s">
        <v>41</v>
      </c>
      <c r="C41" s="81">
        <v>1000</v>
      </c>
      <c r="D41" s="81" t="s">
        <v>57</v>
      </c>
      <c r="E41" s="113">
        <v>140</v>
      </c>
      <c r="F41" s="117">
        <f t="shared" ref="F41:F56" si="1">(C41*E41)</f>
        <v>140000</v>
      </c>
    </row>
    <row r="42" spans="1:254" ht="12.75">
      <c r="A42" s="81" t="s">
        <v>58</v>
      </c>
      <c r="B42" s="111" t="s">
        <v>41</v>
      </c>
      <c r="C42" s="81">
        <v>100</v>
      </c>
      <c r="D42" s="81" t="s">
        <v>59</v>
      </c>
      <c r="E42" s="113">
        <v>1680</v>
      </c>
      <c r="F42" s="117">
        <f t="shared" si="1"/>
        <v>168000</v>
      </c>
    </row>
    <row r="43" spans="1:254" ht="12.75" customHeight="1">
      <c r="A43" s="81" t="s">
        <v>60</v>
      </c>
      <c r="B43" s="111" t="s">
        <v>41</v>
      </c>
      <c r="C43" s="81">
        <v>200</v>
      </c>
      <c r="D43" s="81" t="s">
        <v>59</v>
      </c>
      <c r="E43" s="113">
        <v>1440</v>
      </c>
      <c r="F43" s="117">
        <f t="shared" si="1"/>
        <v>288000</v>
      </c>
    </row>
    <row r="44" spans="1:254" ht="12.75" customHeight="1">
      <c r="A44" s="81" t="s">
        <v>61</v>
      </c>
      <c r="B44" s="111" t="s">
        <v>41</v>
      </c>
      <c r="C44" s="81">
        <v>200</v>
      </c>
      <c r="D44" s="81" t="s">
        <v>62</v>
      </c>
      <c r="E44" s="113">
        <v>1280</v>
      </c>
      <c r="F44" s="117">
        <f t="shared" si="1"/>
        <v>256000</v>
      </c>
    </row>
    <row r="45" spans="1:254" ht="12.75" customHeight="1">
      <c r="A45" s="92" t="s">
        <v>63</v>
      </c>
      <c r="B45" s="111" t="s">
        <v>41</v>
      </c>
      <c r="C45" s="81">
        <v>200</v>
      </c>
      <c r="D45" s="81" t="s">
        <v>64</v>
      </c>
      <c r="E45" s="113">
        <v>1140</v>
      </c>
      <c r="F45" s="117">
        <f t="shared" si="1"/>
        <v>228000</v>
      </c>
    </row>
    <row r="46" spans="1:254" ht="18" customHeight="1">
      <c r="A46" s="92" t="s">
        <v>65</v>
      </c>
      <c r="B46" s="111" t="s">
        <v>66</v>
      </c>
      <c r="C46" s="81">
        <v>5</v>
      </c>
      <c r="D46" s="81" t="s">
        <v>64</v>
      </c>
      <c r="E46" s="113">
        <v>32000</v>
      </c>
      <c r="F46" s="117">
        <f t="shared" si="1"/>
        <v>160000</v>
      </c>
    </row>
    <row r="47" spans="1:254" ht="12.75" customHeight="1">
      <c r="A47" s="92" t="s">
        <v>67</v>
      </c>
      <c r="B47" s="111" t="s">
        <v>41</v>
      </c>
      <c r="C47" s="81">
        <v>500</v>
      </c>
      <c r="D47" s="81" t="s">
        <v>68</v>
      </c>
      <c r="E47" s="113">
        <v>180</v>
      </c>
      <c r="F47" s="117">
        <f t="shared" si="1"/>
        <v>90000</v>
      </c>
    </row>
    <row r="48" spans="1:254" ht="12.75" customHeight="1">
      <c r="A48" s="92" t="s">
        <v>69</v>
      </c>
      <c r="B48" s="111" t="s">
        <v>41</v>
      </c>
      <c r="C48" s="81">
        <v>2</v>
      </c>
      <c r="D48" s="81" t="s">
        <v>70</v>
      </c>
      <c r="E48" s="113">
        <v>8990</v>
      </c>
      <c r="F48" s="117">
        <f t="shared" si="1"/>
        <v>17980</v>
      </c>
    </row>
    <row r="49" spans="1:6" ht="12" customHeight="1">
      <c r="A49" s="152" t="s">
        <v>71</v>
      </c>
      <c r="B49" s="152"/>
      <c r="C49" s="152"/>
      <c r="D49" s="152"/>
      <c r="E49" s="152"/>
      <c r="F49" s="152"/>
    </row>
    <row r="50" spans="1:6" ht="12" customHeight="1">
      <c r="A50" s="92" t="s">
        <v>72</v>
      </c>
      <c r="B50" s="111" t="s">
        <v>66</v>
      </c>
      <c r="C50" s="81">
        <v>0.6</v>
      </c>
      <c r="D50" s="81" t="s">
        <v>73</v>
      </c>
      <c r="E50" s="113">
        <v>35000</v>
      </c>
      <c r="F50" s="117">
        <f t="shared" si="1"/>
        <v>21000</v>
      </c>
    </row>
    <row r="51" spans="1:6" ht="12.75">
      <c r="A51" s="56" t="s">
        <v>74</v>
      </c>
      <c r="B51" s="123" t="s">
        <v>66</v>
      </c>
      <c r="C51" s="12">
        <v>0.3</v>
      </c>
      <c r="D51" s="11" t="s">
        <v>75</v>
      </c>
      <c r="E51" s="117">
        <v>18000</v>
      </c>
      <c r="F51" s="117">
        <f>(C51*E51)</f>
        <v>5400</v>
      </c>
    </row>
    <row r="52" spans="1:6" ht="12.75" customHeight="1">
      <c r="A52" s="92" t="s">
        <v>76</v>
      </c>
      <c r="B52" s="111" t="s">
        <v>66</v>
      </c>
      <c r="C52" s="81">
        <v>1</v>
      </c>
      <c r="D52" s="11" t="s">
        <v>75</v>
      </c>
      <c r="E52" s="113">
        <v>45000</v>
      </c>
      <c r="F52" s="113">
        <f>(C52*E52)</f>
        <v>45000</v>
      </c>
    </row>
    <row r="53" spans="1:6" ht="12.75" customHeight="1">
      <c r="A53" s="151" t="s">
        <v>77</v>
      </c>
      <c r="B53" s="151"/>
      <c r="C53" s="151"/>
      <c r="D53" s="151"/>
      <c r="E53" s="151"/>
      <c r="F53" s="151"/>
    </row>
    <row r="54" spans="1:6" ht="12.75" customHeight="1">
      <c r="A54" s="81" t="s">
        <v>78</v>
      </c>
      <c r="B54" s="111" t="s">
        <v>79</v>
      </c>
      <c r="C54" s="81">
        <v>2</v>
      </c>
      <c r="D54" s="81" t="s">
        <v>80</v>
      </c>
      <c r="E54" s="113">
        <v>14000</v>
      </c>
      <c r="F54" s="117">
        <f>(C54*E54)</f>
        <v>28000</v>
      </c>
    </row>
    <row r="55" spans="1:6" ht="12.75" customHeight="1">
      <c r="A55" s="81" t="s">
        <v>81</v>
      </c>
      <c r="B55" s="111" t="s">
        <v>41</v>
      </c>
      <c r="C55" s="81">
        <v>1</v>
      </c>
      <c r="D55" s="81" t="s">
        <v>73</v>
      </c>
      <c r="E55" s="113">
        <v>44500</v>
      </c>
      <c r="F55" s="117">
        <f>(C55*E55)</f>
        <v>44500</v>
      </c>
    </row>
    <row r="56" spans="1:6" ht="12.75" customHeight="1">
      <c r="A56" s="81" t="s">
        <v>82</v>
      </c>
      <c r="B56" s="111" t="s">
        <v>83</v>
      </c>
      <c r="C56" s="81">
        <v>1000</v>
      </c>
      <c r="D56" s="81" t="s">
        <v>84</v>
      </c>
      <c r="E56" s="113">
        <v>250</v>
      </c>
      <c r="F56" s="117">
        <f t="shared" si="1"/>
        <v>250000</v>
      </c>
    </row>
    <row r="57" spans="1:6" ht="13.5" customHeight="1">
      <c r="A57" s="121" t="s">
        <v>85</v>
      </c>
      <c r="B57" s="122"/>
      <c r="C57" s="122"/>
      <c r="D57" s="122"/>
      <c r="E57" s="124"/>
      <c r="F57" s="124">
        <f>SUM(F41:F56)</f>
        <v>1741880</v>
      </c>
    </row>
    <row r="58" spans="1:6" ht="12" customHeight="1">
      <c r="A58" s="84"/>
      <c r="B58" s="85"/>
      <c r="C58" s="85"/>
      <c r="D58" s="93"/>
      <c r="E58" s="86"/>
      <c r="F58" s="86"/>
    </row>
    <row r="59" spans="1:6" ht="12" customHeight="1">
      <c r="A59" s="156" t="s">
        <v>86</v>
      </c>
      <c r="B59" s="157"/>
      <c r="C59" s="157"/>
      <c r="D59" s="157"/>
      <c r="E59" s="157"/>
      <c r="F59" s="158"/>
    </row>
    <row r="60" spans="1:6" ht="24" customHeight="1">
      <c r="A60" s="21" t="s">
        <v>87</v>
      </c>
      <c r="B60" s="22" t="s">
        <v>53</v>
      </c>
      <c r="C60" s="22" t="s">
        <v>54</v>
      </c>
      <c r="D60" s="21" t="s">
        <v>28</v>
      </c>
      <c r="E60" s="22" t="s">
        <v>29</v>
      </c>
      <c r="F60" s="21" t="s">
        <v>30</v>
      </c>
    </row>
    <row r="61" spans="1:6" ht="12.75" customHeight="1">
      <c r="A61" s="87" t="s">
        <v>88</v>
      </c>
      <c r="B61" s="94" t="s">
        <v>41</v>
      </c>
      <c r="C61" s="62">
        <v>12000</v>
      </c>
      <c r="D61" s="88" t="s">
        <v>89</v>
      </c>
      <c r="E61" s="114">
        <v>10</v>
      </c>
      <c r="F61" s="114">
        <f>(C61*E61)</f>
        <v>120000</v>
      </c>
    </row>
    <row r="62" spans="1:6" ht="19.5" customHeight="1">
      <c r="A62" s="96" t="s">
        <v>90</v>
      </c>
      <c r="B62" s="97"/>
      <c r="C62" s="62"/>
      <c r="D62" s="98"/>
      <c r="E62" s="95"/>
      <c r="F62" s="62"/>
    </row>
    <row r="63" spans="1:6" ht="13.5" customHeight="1">
      <c r="A63" s="24" t="s">
        <v>91</v>
      </c>
      <c r="B63" s="25"/>
      <c r="C63" s="25"/>
      <c r="D63" s="25"/>
      <c r="E63" s="26"/>
      <c r="F63" s="125">
        <f>SUM(F61)</f>
        <v>120000</v>
      </c>
    </row>
    <row r="64" spans="1:6" ht="12" customHeight="1">
      <c r="A64" s="99"/>
      <c r="B64" s="99"/>
      <c r="C64" s="99"/>
      <c r="D64" s="99"/>
      <c r="E64" s="100"/>
      <c r="F64" s="126"/>
    </row>
    <row r="65" spans="1:6" ht="12" customHeight="1">
      <c r="A65" s="27" t="s">
        <v>92</v>
      </c>
      <c r="B65" s="28"/>
      <c r="C65" s="28"/>
      <c r="D65" s="28"/>
      <c r="E65" s="28"/>
      <c r="F65" s="127">
        <f>B88</f>
        <v>13616934</v>
      </c>
    </row>
    <row r="66" spans="1:6" ht="12" customHeight="1">
      <c r="A66" s="29" t="s">
        <v>93</v>
      </c>
      <c r="B66" s="30"/>
      <c r="C66" s="30"/>
      <c r="D66" s="30"/>
      <c r="E66" s="30"/>
      <c r="F66" s="128">
        <f>F65*0.05</f>
        <v>680846.70000000007</v>
      </c>
    </row>
    <row r="67" spans="1:6" ht="12" customHeight="1">
      <c r="A67" s="31" t="s">
        <v>94</v>
      </c>
      <c r="B67" s="32"/>
      <c r="C67" s="32"/>
      <c r="D67" s="32"/>
      <c r="E67" s="32"/>
      <c r="F67" s="129">
        <f>F66+F65</f>
        <v>14297780.699999999</v>
      </c>
    </row>
    <row r="68" spans="1:6" ht="12" customHeight="1">
      <c r="A68" s="29" t="s">
        <v>95</v>
      </c>
      <c r="B68" s="30"/>
      <c r="C68" s="30"/>
      <c r="D68" s="30"/>
      <c r="E68" s="30"/>
      <c r="F68" s="130">
        <f>F11</f>
        <v>30000000</v>
      </c>
    </row>
    <row r="69" spans="1:6" ht="12" customHeight="1">
      <c r="A69" s="33" t="s">
        <v>96</v>
      </c>
      <c r="B69" s="34"/>
      <c r="C69" s="34"/>
      <c r="D69" s="34"/>
      <c r="E69" s="34"/>
      <c r="F69" s="131">
        <f>F68-F67</f>
        <v>15702219.300000001</v>
      </c>
    </row>
    <row r="70" spans="1:6" ht="12" customHeight="1">
      <c r="A70" s="35" t="s">
        <v>97</v>
      </c>
      <c r="B70" s="36"/>
      <c r="C70" s="36"/>
      <c r="D70" s="36"/>
      <c r="E70" s="36"/>
      <c r="F70" s="37"/>
    </row>
    <row r="71" spans="1:6" ht="12.75" customHeight="1" thickBot="1">
      <c r="A71" s="38"/>
      <c r="B71" s="36"/>
      <c r="C71" s="36"/>
      <c r="D71" s="36"/>
      <c r="E71" s="36"/>
      <c r="F71" s="37"/>
    </row>
    <row r="72" spans="1:6" ht="12" customHeight="1">
      <c r="A72" s="39" t="s">
        <v>98</v>
      </c>
      <c r="B72" s="101"/>
      <c r="C72" s="101"/>
      <c r="D72" s="101"/>
      <c r="E72" s="102"/>
      <c r="F72" s="37"/>
    </row>
    <row r="73" spans="1:6" ht="12" customHeight="1">
      <c r="A73" s="40" t="s">
        <v>99</v>
      </c>
      <c r="B73" s="38"/>
      <c r="C73" s="38"/>
      <c r="D73" s="38"/>
      <c r="E73" s="103"/>
      <c r="F73" s="37"/>
    </row>
    <row r="74" spans="1:6" ht="12" customHeight="1">
      <c r="A74" s="40" t="s">
        <v>100</v>
      </c>
      <c r="B74" s="38"/>
      <c r="C74" s="38"/>
      <c r="D74" s="38"/>
      <c r="E74" s="103"/>
      <c r="F74" s="37"/>
    </row>
    <row r="75" spans="1:6" ht="12" customHeight="1">
      <c r="A75" s="40" t="s">
        <v>101</v>
      </c>
      <c r="B75" s="38"/>
      <c r="C75" s="38"/>
      <c r="D75" s="38"/>
      <c r="E75" s="103"/>
      <c r="F75" s="37"/>
    </row>
    <row r="76" spans="1:6" ht="12" customHeight="1">
      <c r="A76" s="40" t="s">
        <v>102</v>
      </c>
      <c r="B76" s="38"/>
      <c r="C76" s="38"/>
      <c r="D76" s="38"/>
      <c r="E76" s="103"/>
      <c r="F76" s="37"/>
    </row>
    <row r="77" spans="1:6" ht="12" customHeight="1">
      <c r="A77" s="40" t="s">
        <v>103</v>
      </c>
      <c r="B77" s="38"/>
      <c r="C77" s="38"/>
      <c r="D77" s="38"/>
      <c r="E77" s="103"/>
      <c r="F77" s="37"/>
    </row>
    <row r="78" spans="1:6" ht="12.75" customHeight="1" thickBot="1">
      <c r="A78" s="41" t="s">
        <v>104</v>
      </c>
      <c r="B78" s="104"/>
      <c r="C78" s="104"/>
      <c r="D78" s="104"/>
      <c r="E78" s="105"/>
      <c r="F78" s="37"/>
    </row>
    <row r="79" spans="1:6" ht="12.75" customHeight="1">
      <c r="A79" s="38"/>
      <c r="B79" s="38"/>
      <c r="C79" s="38"/>
      <c r="D79" s="38"/>
      <c r="E79" s="38"/>
      <c r="F79" s="37"/>
    </row>
    <row r="80" spans="1:6" ht="15" customHeight="1" thickBot="1">
      <c r="A80" s="138" t="s">
        <v>105</v>
      </c>
      <c r="B80" s="139"/>
      <c r="C80" s="106"/>
      <c r="D80" s="107"/>
      <c r="E80" s="107"/>
      <c r="F80" s="37"/>
    </row>
    <row r="81" spans="1:6" ht="12" customHeight="1">
      <c r="A81" s="42" t="s">
        <v>87</v>
      </c>
      <c r="B81" s="43" t="s">
        <v>106</v>
      </c>
      <c r="C81" s="108" t="s">
        <v>107</v>
      </c>
      <c r="D81" s="107"/>
      <c r="E81" s="107"/>
      <c r="F81" s="37"/>
    </row>
    <row r="82" spans="1:6" ht="12" customHeight="1">
      <c r="A82" s="44" t="s">
        <v>108</v>
      </c>
      <c r="B82" s="137">
        <f>F26</f>
        <v>11700000</v>
      </c>
      <c r="C82" s="109">
        <f>(B82/B88)</f>
        <v>0.85922425709047279</v>
      </c>
      <c r="D82" s="107"/>
      <c r="E82" s="107"/>
      <c r="F82" s="37"/>
    </row>
    <row r="83" spans="1:6" ht="12" customHeight="1">
      <c r="A83" s="44" t="s">
        <v>109</v>
      </c>
      <c r="B83" s="137">
        <f>F31</f>
        <v>0</v>
      </c>
      <c r="C83" s="109">
        <v>0</v>
      </c>
      <c r="D83" s="107"/>
      <c r="E83" s="107"/>
      <c r="F83" s="37"/>
    </row>
    <row r="84" spans="1:6" ht="12" customHeight="1">
      <c r="A84" s="44" t="s">
        <v>110</v>
      </c>
      <c r="B84" s="137">
        <v>0</v>
      </c>
      <c r="C84" s="109">
        <f>(B84/B88)</f>
        <v>0</v>
      </c>
      <c r="D84" s="107"/>
      <c r="E84" s="107"/>
      <c r="F84" s="37"/>
    </row>
    <row r="85" spans="1:6" ht="12" customHeight="1">
      <c r="A85" s="44" t="s">
        <v>52</v>
      </c>
      <c r="B85" s="137">
        <f>F57</f>
        <v>1741880</v>
      </c>
      <c r="C85" s="109">
        <f>(B85/B88)</f>
        <v>0.12792013238809852</v>
      </c>
      <c r="D85" s="107"/>
      <c r="E85" s="107"/>
      <c r="F85" s="37"/>
    </row>
    <row r="86" spans="1:6" ht="12" customHeight="1">
      <c r="A86" s="44" t="s">
        <v>111</v>
      </c>
      <c r="B86" s="137">
        <v>112500</v>
      </c>
      <c r="C86" s="109">
        <f>(B86/B88)</f>
        <v>8.2617717027930072E-3</v>
      </c>
      <c r="D86" s="45"/>
      <c r="E86" s="45"/>
      <c r="F86" s="37"/>
    </row>
    <row r="87" spans="1:6" ht="12" customHeight="1">
      <c r="A87" s="44" t="s">
        <v>112</v>
      </c>
      <c r="B87" s="137">
        <v>62554</v>
      </c>
      <c r="C87" s="109">
        <f>(B87/B88)</f>
        <v>4.5938388186356786E-3</v>
      </c>
      <c r="D87" s="45"/>
      <c r="E87" s="45"/>
      <c r="F87" s="37"/>
    </row>
    <row r="88" spans="1:6" ht="12.75" customHeight="1" thickBot="1">
      <c r="A88" s="46" t="s">
        <v>113</v>
      </c>
      <c r="B88" s="135">
        <f>SUM(B82:B87)</f>
        <v>13616934</v>
      </c>
      <c r="C88" s="47">
        <f>SUM(C82:C87)</f>
        <v>1</v>
      </c>
      <c r="D88" s="45"/>
      <c r="E88" s="45"/>
      <c r="F88" s="37"/>
    </row>
    <row r="89" spans="1:6" ht="12" customHeight="1">
      <c r="A89" s="38"/>
      <c r="B89" s="36"/>
      <c r="C89" s="36"/>
      <c r="D89" s="36"/>
      <c r="E89" s="36"/>
      <c r="F89" s="37"/>
    </row>
    <row r="90" spans="1:6" ht="12" customHeight="1" thickBot="1">
      <c r="A90" s="48"/>
      <c r="B90" s="49" t="s">
        <v>114</v>
      </c>
      <c r="C90" s="50"/>
      <c r="D90" s="51"/>
      <c r="E90" s="52"/>
      <c r="F90" s="37"/>
    </row>
    <row r="91" spans="1:6" ht="12" customHeight="1">
      <c r="A91" s="53" t="s">
        <v>115</v>
      </c>
      <c r="B91" s="133">
        <v>10000</v>
      </c>
      <c r="C91" s="133">
        <v>12000</v>
      </c>
      <c r="D91" s="134">
        <v>15000</v>
      </c>
      <c r="E91" s="54"/>
      <c r="F91" s="55"/>
    </row>
    <row r="92" spans="1:6" ht="12.75" customHeight="1" thickBot="1">
      <c r="A92" s="46" t="s">
        <v>116</v>
      </c>
      <c r="B92" s="135">
        <f>(F67/B91)</f>
        <v>1429.7780699999998</v>
      </c>
      <c r="C92" s="135">
        <f>(F67/C91)</f>
        <v>1191.4817249999999</v>
      </c>
      <c r="D92" s="136">
        <f>(F67/D91)</f>
        <v>953.1853799999999</v>
      </c>
      <c r="E92" s="54"/>
      <c r="F92" s="55"/>
    </row>
    <row r="93" spans="1:6" ht="15.6" customHeight="1">
      <c r="A93" s="35" t="s">
        <v>117</v>
      </c>
      <c r="B93" s="38"/>
      <c r="C93" s="38"/>
      <c r="D93" s="38"/>
      <c r="E93" s="38"/>
      <c r="F93" s="38"/>
    </row>
  </sheetData>
  <mergeCells count="16">
    <mergeCell ref="A80:B80"/>
    <mergeCell ref="D12:E12"/>
    <mergeCell ref="D10:E10"/>
    <mergeCell ref="D9:E9"/>
    <mergeCell ref="D8:E8"/>
    <mergeCell ref="D13:E13"/>
    <mergeCell ref="D14:E14"/>
    <mergeCell ref="A16:F16"/>
    <mergeCell ref="A40:F40"/>
    <mergeCell ref="A53:F53"/>
    <mergeCell ref="A49:F49"/>
    <mergeCell ref="A18:F18"/>
    <mergeCell ref="A28:F28"/>
    <mergeCell ref="A33:F33"/>
    <mergeCell ref="A38:F38"/>
    <mergeCell ref="A59:F59"/>
  </mergeCells>
  <pageMargins left="0.748031" right="0.748031" top="0.98425200000000002" bottom="0.98425200000000002" header="0" footer="0"/>
  <pageSetup scale="94" orientation="portrait" r:id="rId1"/>
  <headerFooter>
    <oddFooter>&amp;C&amp;"Helvetica Neue,Regular"&amp;12&amp;K000000&amp;P</oddFooter>
  </headerFooter>
  <rowBreaks count="1" manualBreakCount="1">
    <brk id="4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2022-06-27T22:06:54Z</dcterms:modified>
  <cp:category/>
  <cp:contentStatus/>
</cp:coreProperties>
</file>