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Maíz grano" sheetId="1" r:id="rId1"/>
  </sheets>
  <definedNames>
    <definedName name="_xlnm.Print_Area" localSheetId="0">'Maíz grano'!$B$2:$G$95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25" i="1"/>
  <c r="G64" i="1" l="1"/>
  <c r="G63" i="1"/>
  <c r="G62" i="1"/>
  <c r="G61" i="1"/>
  <c r="G53" i="1"/>
  <c r="G48" i="1"/>
  <c r="G35" i="1"/>
  <c r="G36" i="1"/>
  <c r="G37" i="1"/>
  <c r="G38" i="1"/>
  <c r="G12" i="1"/>
  <c r="D93" i="1" l="1"/>
  <c r="G39" i="1"/>
  <c r="G40" i="1"/>
  <c r="G41" i="1"/>
  <c r="G42" i="1"/>
  <c r="G34" i="1"/>
  <c r="G50" i="1"/>
  <c r="G51" i="1"/>
  <c r="G55" i="1"/>
  <c r="G22" i="1"/>
  <c r="G23" i="1"/>
  <c r="G24" i="1"/>
  <c r="G21" i="1"/>
  <c r="G57" i="1" l="1"/>
  <c r="C86" i="1" s="1"/>
  <c r="C83" i="1"/>
  <c r="C85" i="1"/>
  <c r="C87" i="1"/>
  <c r="C84" i="1" l="1"/>
  <c r="G69" i="1"/>
  <c r="G66" i="1" l="1"/>
  <c r="G67" i="1" s="1"/>
  <c r="C88" i="1" s="1"/>
  <c r="G68" i="1" l="1"/>
  <c r="D94" i="1" s="1"/>
  <c r="C89" i="1"/>
  <c r="D83" i="1" s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<sst xmlns="http://schemas.openxmlformats.org/spreadsheetml/2006/main" count="166" uniqueCount="114">
  <si>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</si>
  <si>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</si>
  <si>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</si>
  <si>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</si>
  <si>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</si>
  <si>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</si>
  <si>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</si>
  <si>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</si>
  <si>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</si>
  <si>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</si>
  <si>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</si>
  <si>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</si>
  <si>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</si>
  <si>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</si>
  <si>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</si>
  <si>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</si>
  <si>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</si>
  <si>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</si>
  <si>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</si>
  <si>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</si>
  <si>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</si>
  <si>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</si>
  <si>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</si>
  <si>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</si>
  <si>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</si>
  <si>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</si>
  <si>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</si>
  <si>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</si>
  <si>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</si>
  <si>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</si>
  <si>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</si>
  <si>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</si>
  <si>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</si>
  <si>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</si>
  <si>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</si>
  <si>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</si>
  <si>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</si>
  <si>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</si>
  <si>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</si>
  <si>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</si>
  <si>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</si>
  <si>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</si>
  <si>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</si>
  <si>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</si>
  <si>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</si>
  <si>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</si>
  <si>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</si>
  <si>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</si>
  <si>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</si>
  <si>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</si>
  <si>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</si>
  <si>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</si>
  <si>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</si>
  <si>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</si>
  <si>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</si>
  <si>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</si>
  <si>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</si>
  <si>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</si>
  <si>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</si>
  <si>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</si>
  <si>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</si>
  <si>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INSECTICIDA</t>
  </si>
  <si>
    <t>Aradura</t>
  </si>
  <si>
    <t>kg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</si>
  <si>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</si>
  <si>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</si>
  <si>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</si>
  <si>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</si>
  <si>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</si>
  <si>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MAIZ GRANO</t>
  </si>
  <si>
    <t>Pioneer P1098 y 34B19, Dekalb DK630 y DK619, Tuniche 2715 y 2720</t>
  </si>
  <si>
    <t>Medio</t>
  </si>
  <si>
    <t>Lib. B. O'Higgins</t>
  </si>
  <si>
    <t>Lolol</t>
  </si>
  <si>
    <t>Lolol - Pumanque</t>
  </si>
  <si>
    <t>Mercado interno</t>
  </si>
  <si>
    <t>Abril-Mayo</t>
  </si>
  <si>
    <t xml:space="preserve"> Sequías, heladas</t>
  </si>
  <si>
    <t>Riego de pre siembra</t>
  </si>
  <si>
    <t>Septiembre-Octubre</t>
  </si>
  <si>
    <t>Riegos</t>
  </si>
  <si>
    <t>Octubre-Marzo</t>
  </si>
  <si>
    <t>Paleo de regueros</t>
  </si>
  <si>
    <t>Noviembre-Diciembre</t>
  </si>
  <si>
    <t>Labores de cosecha</t>
  </si>
  <si>
    <t>Marzo-Abril</t>
  </si>
  <si>
    <t>Picado de rastrojo</t>
  </si>
  <si>
    <t>Mayo-Junio</t>
  </si>
  <si>
    <t>Agosto-Septiembre</t>
  </si>
  <si>
    <t>Rastra combinada</t>
  </si>
  <si>
    <t>Septiembre</t>
  </si>
  <si>
    <t>Aplicación de herbicidas</t>
  </si>
  <si>
    <t>Siembra y fertilización</t>
  </si>
  <si>
    <t>Surqueadora</t>
  </si>
  <si>
    <t>Octubre</t>
  </si>
  <si>
    <t>Aplicación de pesticidas</t>
  </si>
  <si>
    <t>Octubre-Noviembre</t>
  </si>
  <si>
    <t>Cultivador-abonador</t>
  </si>
  <si>
    <t>SEMILLAS</t>
  </si>
  <si>
    <t>Semillas</t>
  </si>
  <si>
    <t>Bolsa (50000 sem)</t>
  </si>
  <si>
    <t>Septiembre - Octubre</t>
  </si>
  <si>
    <t>Mezcla N-P-K</t>
  </si>
  <si>
    <t>Noviembre</t>
  </si>
  <si>
    <t>HERBICIDAS</t>
  </si>
  <si>
    <t>Primagram Gold 660 SC</t>
  </si>
  <si>
    <t>lt</t>
  </si>
  <si>
    <t>Troya 4 EC</t>
  </si>
  <si>
    <t>Traslados</t>
  </si>
  <si>
    <t>Abril</t>
  </si>
  <si>
    <t>Agua (Convento Viejo)</t>
  </si>
  <si>
    <t>Junio</t>
  </si>
  <si>
    <t>Secado</t>
  </si>
  <si>
    <r>
      <t>m</t>
    </r>
    <r>
      <rPr>
        <vertAlign val="superscript"/>
        <sz val="8"/>
        <color indexed="8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</si>
</sst>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  <numFmt numFmtId="167" formatCode="0.0"/>
    <numFmt numFmtId="168" formatCode="_-&quot;$&quot;\ * #,##0_-;\-&quot;$&quot;\ * #,##0_-;_-&quot;$&quot;\ * &quot;-&quot;_-;_-@_-"/>
    <numFmt numFmtId="169" formatCode="0.000"/>
    <numFmt numFmtId="170" formatCode="#,##0_ ;\-#,##0\ 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vertAlign val="superscript"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0" fontId="12" fillId="0" borderId="20"/>
    <xf numFmtId="168" fontId="12" fillId="0" borderId="20" applyFont="0" applyFill="0" applyBorder="0" applyAlignment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0" fontId="10" fillId="2" borderId="41" xfId="0" applyFont="1" applyFill="1" applyBorder="1" applyAlignment="1"/>
    <xf numFmtId="49" fontId="10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3" fillId="2" borderId="49" xfId="0" applyNumberFormat="1" applyFont="1" applyFill="1" applyBorder="1" applyAlignment="1">
      <alignment horizontal="center"/>
    </xf>
    <xf numFmtId="0" fontId="3" fillId="2" borderId="49" xfId="0" applyNumberFormat="1" applyFont="1" applyFill="1" applyBorder="1" applyAlignment="1">
      <alignment horizontal="center"/>
    </xf>
    <xf numFmtId="3" fontId="3" fillId="2" borderId="49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3" fillId="0" borderId="56" xfId="0" applyFont="1" applyBorder="1" applyAlignment="1">
      <alignment horizontal="right" vertical="center"/>
    </xf>
    <xf numFmtId="0" fontId="3" fillId="0" borderId="56" xfId="0" applyFont="1" applyBorder="1" applyAlignment="1">
      <alignment vertical="center" wrapText="1"/>
    </xf>
    <xf numFmtId="17" fontId="3" fillId="0" borderId="56" xfId="0" applyNumberFormat="1" applyFont="1" applyBorder="1" applyAlignment="1">
      <alignment horizontal="right" vertical="center"/>
    </xf>
    <xf numFmtId="166" fontId="3" fillId="0" borderId="56" xfId="2" applyNumberFormat="1" applyFont="1" applyBorder="1" applyAlignment="1">
      <alignment horizontal="right" vertical="center"/>
    </xf>
    <xf numFmtId="0" fontId="3" fillId="0" borderId="56" xfId="0" applyFont="1" applyBorder="1" applyAlignment="1">
      <alignment horizontal="right" vertical="center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49" fontId="4" fillId="3" borderId="49" xfId="0" applyNumberFormat="1" applyFont="1" applyFill="1" applyBorder="1" applyAlignment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vertical="center"/>
    </xf>
    <xf numFmtId="3" fontId="4" fillId="3" borderId="49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1" fontId="17" fillId="0" borderId="56" xfId="3" quotePrefix="1" applyNumberFormat="1" applyFont="1" applyFill="1" applyBorder="1" applyAlignment="1">
      <alignment vertical="center"/>
    </xf>
    <xf numFmtId="1" fontId="17" fillId="0" borderId="56" xfId="3" applyNumberFormat="1" applyFont="1" applyFill="1" applyBorder="1" applyAlignment="1">
      <alignment horizontal="center" vertical="center"/>
    </xf>
    <xf numFmtId="167" fontId="17" fillId="0" borderId="56" xfId="3" applyNumberFormat="1" applyFont="1" applyFill="1" applyBorder="1" applyAlignment="1">
      <alignment horizontal="center" vertical="center"/>
    </xf>
    <xf numFmtId="0" fontId="17" fillId="0" borderId="56" xfId="3" applyFont="1" applyFill="1" applyBorder="1" applyAlignment="1">
      <alignment horizontal="center" vertical="center"/>
    </xf>
    <xf numFmtId="1" fontId="17" fillId="0" borderId="56" xfId="3" quotePrefix="1" applyNumberFormat="1" applyFont="1" applyFill="1" applyBorder="1" applyAlignment="1">
      <alignment vertical="center" wrapText="1"/>
    </xf>
    <xf numFmtId="169" fontId="17" fillId="0" borderId="56" xfId="3" applyNumberFormat="1" applyFont="1" applyFill="1" applyBorder="1" applyAlignment="1">
      <alignment horizontal="center" vertical="center"/>
    </xf>
    <xf numFmtId="2" fontId="17" fillId="0" borderId="56" xfId="3" applyNumberFormat="1" applyFont="1" applyFill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49" fontId="15" fillId="3" borderId="50" xfId="0" applyNumberFormat="1" applyFont="1" applyFill="1" applyBorder="1" applyAlignment="1">
      <alignment horizontal="right" vertical="center" wrapText="1"/>
    </xf>
    <xf numFmtId="0" fontId="18" fillId="9" borderId="56" xfId="0" applyFont="1" applyFill="1" applyBorder="1" applyAlignment="1">
      <alignment horizontal="left" vertical="center" wrapText="1"/>
    </xf>
    <xf numFmtId="0" fontId="19" fillId="9" borderId="56" xfId="0" applyFont="1" applyFill="1" applyBorder="1" applyAlignment="1">
      <alignment horizontal="center" vertical="center" wrapText="1"/>
    </xf>
    <xf numFmtId="3" fontId="19" fillId="9" borderId="56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vertical="center"/>
    </xf>
    <xf numFmtId="1" fontId="17" fillId="0" borderId="56" xfId="3" applyNumberFormat="1" applyFont="1" applyFill="1" applyBorder="1" applyAlignment="1">
      <alignment vertical="center" wrapText="1"/>
    </xf>
    <xf numFmtId="1" fontId="20" fillId="0" borderId="56" xfId="3" applyNumberFormat="1" applyFont="1" applyFill="1" applyBorder="1" applyAlignment="1">
      <alignment vertical="center" wrapText="1"/>
    </xf>
    <xf numFmtId="3" fontId="3" fillId="0" borderId="56" xfId="0" applyNumberFormat="1" applyFont="1" applyBorder="1" applyAlignment="1">
      <alignment horizontal="center" vertical="center"/>
    </xf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/>
    <xf numFmtId="3" fontId="3" fillId="2" borderId="52" xfId="0" applyNumberFormat="1" applyFont="1" applyFill="1" applyBorder="1" applyAlignment="1">
      <alignment horizontal="right"/>
    </xf>
    <xf numFmtId="49" fontId="15" fillId="3" borderId="50" xfId="0" applyNumberFormat="1" applyFont="1" applyFill="1" applyBorder="1" applyAlignment="1">
      <alignment horizontal="center" vertical="center"/>
    </xf>
    <xf numFmtId="0" fontId="3" fillId="0" borderId="49" xfId="0" applyFont="1" applyBorder="1"/>
    <xf numFmtId="170" fontId="3" fillId="0" borderId="49" xfId="2" applyNumberFormat="1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8" borderId="38" xfId="0" applyFont="1" applyFill="1" applyBorder="1" applyAlignment="1"/>
    <xf numFmtId="0" fontId="3" fillId="6" borderId="20" xfId="0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2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3" fontId="13" fillId="7" borderId="48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3" fontId="3" fillId="0" borderId="56" xfId="2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/>
    </xf>
    <xf numFmtId="3" fontId="17" fillId="0" borderId="56" xfId="2" applyNumberFormat="1" applyFont="1" applyFill="1" applyBorder="1" applyAlignment="1">
      <alignment horizontal="center" vertical="center"/>
    </xf>
    <xf numFmtId="17" fontId="3" fillId="0" borderId="56" xfId="0" applyNumberFormat="1" applyFont="1" applyFill="1" applyBorder="1" applyAlignment="1">
      <alignment horizontal="right" vertical="center"/>
    </xf>
    <xf numFmtId="166" fontId="3" fillId="0" borderId="56" xfId="2" applyNumberFormat="1" applyFont="1" applyFill="1" applyBorder="1" applyAlignment="1">
      <alignment horizontal="right" vertical="center"/>
    </xf>
    <xf numFmtId="3" fontId="17" fillId="0" borderId="56" xfId="4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22" fillId="8" borderId="53" xfId="0" applyNumberFormat="1" applyFont="1" applyFill="1" applyBorder="1" applyAlignment="1">
      <alignment horizontal="center" vertical="center"/>
    </xf>
    <xf numFmtId="49" fontId="22" fillId="8" borderId="54" xfId="0" applyNumberFormat="1" applyFont="1" applyFill="1" applyBorder="1" applyAlignment="1">
      <alignment horizontal="center" vertical="center"/>
    </xf>
    <xf numFmtId="49" fontId="22" fillId="8" borderId="55" xfId="0" applyNumberFormat="1" applyFont="1" applyFill="1" applyBorder="1" applyAlignment="1">
      <alignment horizontal="center" vertical="center"/>
    </xf>
    <xf numFmtId="49" fontId="22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</cellXfs>
  <cellStyles count="5">
    <cellStyle name="Millares" xfId="2" builtinId="3"/>
    <cellStyle name="Millares [0]_Estructura de costo IX-P 2" xfId="4"/>
    <cellStyle name="Normal" xfId="0" builtinId="0"/>
    <cellStyle name="Normal 2" xfId="1"/>
    <cellStyle name="Normal 2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Normal="100" workbookViewId="0">
      <selection activeCell="B2" sqref="B2:G9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5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39"/>
    </row>
    <row r="2" spans="1:7" ht="15" customHeight="1" x14ac:dyDescent="0.25">
      <c r="A2" s="2"/>
      <c r="B2" s="2"/>
      <c r="C2" s="2"/>
      <c r="D2" s="2"/>
      <c r="E2" s="2"/>
      <c r="F2" s="2"/>
      <c r="G2" s="39"/>
    </row>
    <row r="3" spans="1:7" ht="15" customHeight="1" x14ac:dyDescent="0.25">
      <c r="A3" s="2"/>
      <c r="B3" s="2"/>
      <c r="C3" s="2"/>
      <c r="D3" s="2"/>
      <c r="E3" s="2"/>
      <c r="F3" s="2"/>
      <c r="G3" s="39"/>
    </row>
    <row r="4" spans="1:7" ht="15" customHeight="1" x14ac:dyDescent="0.25">
      <c r="A4" s="2"/>
      <c r="B4" s="2"/>
      <c r="C4" s="2"/>
      <c r="D4" s="2"/>
      <c r="E4" s="2"/>
      <c r="F4" s="2"/>
      <c r="G4" s="39"/>
    </row>
    <row r="5" spans="1:7" ht="15" customHeight="1" x14ac:dyDescent="0.25">
      <c r="A5" s="2"/>
      <c r="B5" s="2"/>
      <c r="C5" s="2"/>
      <c r="D5" s="2"/>
      <c r="E5" s="2"/>
      <c r="F5" s="2"/>
      <c r="G5" s="39"/>
    </row>
    <row r="6" spans="1:7" ht="15" customHeight="1" x14ac:dyDescent="0.25">
      <c r="A6" s="2"/>
      <c r="B6" s="2"/>
      <c r="C6" s="2"/>
      <c r="D6" s="2"/>
      <c r="E6" s="2"/>
      <c r="F6" s="2"/>
      <c r="G6" s="39"/>
    </row>
    <row r="7" spans="1:7" ht="15" customHeight="1" x14ac:dyDescent="0.25">
      <c r="A7" s="2"/>
      <c r="B7" s="2"/>
      <c r="C7" s="2"/>
      <c r="D7" s="2"/>
      <c r="E7" s="2"/>
      <c r="F7" s="2"/>
      <c r="G7" s="39"/>
    </row>
    <row r="8" spans="1:7" ht="15" customHeight="1" x14ac:dyDescent="0.25">
      <c r="A8" s="2"/>
      <c r="B8" s="3"/>
      <c r="C8" s="4"/>
      <c r="D8" s="2"/>
      <c r="E8" s="4"/>
      <c r="F8" s="4"/>
      <c r="G8" s="40"/>
    </row>
    <row r="9" spans="1:7" ht="12" customHeight="1" x14ac:dyDescent="0.25">
      <c r="A9" s="5"/>
      <c r="B9" s="54" t="s">
        <v>0</v>
      </c>
      <c r="C9" s="55" t="s">
        <v>69</v>
      </c>
      <c r="D9" s="53"/>
      <c r="E9" s="167" t="s">
        <v>64</v>
      </c>
      <c r="F9" s="168"/>
      <c r="G9" s="116">
        <v>150</v>
      </c>
    </row>
    <row r="10" spans="1:7" ht="38.25" x14ac:dyDescent="0.25">
      <c r="A10" s="5"/>
      <c r="B10" s="6" t="s">
        <v>1</v>
      </c>
      <c r="C10" s="56" t="s">
        <v>70</v>
      </c>
      <c r="D10" s="53"/>
      <c r="E10" s="169" t="s">
        <v>2</v>
      </c>
      <c r="F10" s="170"/>
      <c r="G10" s="164">
        <v>44682</v>
      </c>
    </row>
    <row r="11" spans="1:7" ht="18" customHeight="1" x14ac:dyDescent="0.25">
      <c r="A11" s="5"/>
      <c r="B11" s="6" t="s">
        <v>3</v>
      </c>
      <c r="C11" s="55" t="s">
        <v>71</v>
      </c>
      <c r="D11" s="53"/>
      <c r="E11" s="169" t="s">
        <v>65</v>
      </c>
      <c r="F11" s="170"/>
      <c r="G11" s="165">
        <v>34000</v>
      </c>
    </row>
    <row r="12" spans="1:7" ht="11.25" customHeight="1" x14ac:dyDescent="0.25">
      <c r="A12" s="5"/>
      <c r="B12" s="6" t="s">
        <v>4</v>
      </c>
      <c r="C12" s="55" t="s">
        <v>72</v>
      </c>
      <c r="D12" s="53"/>
      <c r="E12" s="51" t="s">
        <v>5</v>
      </c>
      <c r="F12" s="52"/>
      <c r="G12" s="58">
        <f>G9*G11</f>
        <v>5100000</v>
      </c>
    </row>
    <row r="13" spans="1:7" ht="11.25" customHeight="1" x14ac:dyDescent="0.25">
      <c r="A13" s="5"/>
      <c r="B13" s="6" t="s">
        <v>6</v>
      </c>
      <c r="C13" s="55" t="s">
        <v>73</v>
      </c>
      <c r="D13" s="53"/>
      <c r="E13" s="169" t="s">
        <v>7</v>
      </c>
      <c r="F13" s="170"/>
      <c r="G13" s="55" t="s">
        <v>75</v>
      </c>
    </row>
    <row r="14" spans="1:7" ht="13.5" customHeight="1" x14ac:dyDescent="0.25">
      <c r="A14" s="5"/>
      <c r="B14" s="6" t="s">
        <v>8</v>
      </c>
      <c r="C14" s="59" t="s">
        <v>74</v>
      </c>
      <c r="D14" s="53"/>
      <c r="E14" s="169" t="s">
        <v>9</v>
      </c>
      <c r="F14" s="170"/>
      <c r="G14" s="55" t="s">
        <v>76</v>
      </c>
    </row>
    <row r="15" spans="1:7" ht="25.5" customHeight="1" x14ac:dyDescent="0.25">
      <c r="A15" s="5"/>
      <c r="B15" s="6" t="s">
        <v>10</v>
      </c>
      <c r="C15" s="57" t="s">
        <v>111</v>
      </c>
      <c r="D15" s="53"/>
      <c r="E15" s="171" t="s">
        <v>11</v>
      </c>
      <c r="F15" s="172"/>
      <c r="G15" s="59" t="s">
        <v>77</v>
      </c>
    </row>
    <row r="16" spans="1:7" ht="12" customHeight="1" x14ac:dyDescent="0.25">
      <c r="A16" s="2"/>
      <c r="B16" s="60"/>
      <c r="C16" s="61"/>
      <c r="D16" s="62"/>
      <c r="E16" s="63"/>
      <c r="F16" s="63"/>
      <c r="G16" s="64"/>
    </row>
    <row r="17" spans="1:7" ht="12" customHeight="1" x14ac:dyDescent="0.25">
      <c r="A17" s="7"/>
      <c r="B17" s="173" t="s">
        <v>12</v>
      </c>
      <c r="C17" s="174"/>
      <c r="D17" s="174"/>
      <c r="E17" s="174"/>
      <c r="F17" s="174"/>
      <c r="G17" s="174"/>
    </row>
    <row r="18" spans="1:7" ht="12" customHeight="1" x14ac:dyDescent="0.25">
      <c r="A18" s="2"/>
      <c r="B18" s="8"/>
      <c r="C18" s="9"/>
      <c r="D18" s="9"/>
      <c r="E18" s="9"/>
      <c r="F18" s="10"/>
      <c r="G18" s="41"/>
    </row>
    <row r="19" spans="1:7" ht="12" customHeight="1" x14ac:dyDescent="0.25">
      <c r="A19" s="5"/>
      <c r="B19" s="74" t="s">
        <v>13</v>
      </c>
      <c r="C19" s="75"/>
      <c r="D19" s="76"/>
      <c r="E19" s="76"/>
      <c r="F19" s="76"/>
      <c r="G19" s="77"/>
    </row>
    <row r="20" spans="1:7" ht="24" customHeight="1" x14ac:dyDescent="0.25">
      <c r="A20" s="7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 customHeight="1" x14ac:dyDescent="0.25">
      <c r="A21" s="7"/>
      <c r="B21" s="79" t="s">
        <v>78</v>
      </c>
      <c r="C21" s="80" t="s">
        <v>20</v>
      </c>
      <c r="D21" s="80">
        <v>1.5</v>
      </c>
      <c r="E21" s="81" t="s">
        <v>79</v>
      </c>
      <c r="F21" s="161">
        <v>20000</v>
      </c>
      <c r="G21" s="47">
        <f>D21*F21</f>
        <v>30000</v>
      </c>
    </row>
    <row r="22" spans="1:7" ht="12.75" customHeight="1" x14ac:dyDescent="0.25">
      <c r="A22" s="7"/>
      <c r="B22" s="79" t="s">
        <v>80</v>
      </c>
      <c r="C22" s="80" t="s">
        <v>20</v>
      </c>
      <c r="D22" s="80">
        <v>12</v>
      </c>
      <c r="E22" s="81" t="s">
        <v>81</v>
      </c>
      <c r="F22" s="161">
        <v>20000</v>
      </c>
      <c r="G22" s="47">
        <f t="shared" ref="G22:G24" si="0">D22*F22</f>
        <v>240000</v>
      </c>
    </row>
    <row r="23" spans="1:7" ht="12.75" customHeight="1" x14ac:dyDescent="0.25">
      <c r="A23" s="7"/>
      <c r="B23" s="79" t="s">
        <v>82</v>
      </c>
      <c r="C23" s="80" t="s">
        <v>20</v>
      </c>
      <c r="D23" s="80">
        <v>1.5</v>
      </c>
      <c r="E23" s="81" t="s">
        <v>83</v>
      </c>
      <c r="F23" s="161">
        <v>20000</v>
      </c>
      <c r="G23" s="47">
        <f t="shared" si="0"/>
        <v>30000</v>
      </c>
    </row>
    <row r="24" spans="1:7" ht="12.75" customHeight="1" x14ac:dyDescent="0.25">
      <c r="A24" s="7"/>
      <c r="B24" s="79" t="s">
        <v>84</v>
      </c>
      <c r="C24" s="80" t="s">
        <v>20</v>
      </c>
      <c r="D24" s="80">
        <v>0.5</v>
      </c>
      <c r="E24" s="81" t="s">
        <v>85</v>
      </c>
      <c r="F24" s="161">
        <v>20000</v>
      </c>
      <c r="G24" s="47">
        <f t="shared" si="0"/>
        <v>10000</v>
      </c>
    </row>
    <row r="25" spans="1:7" ht="12.75" customHeight="1" x14ac:dyDescent="0.25">
      <c r="A25" s="7"/>
      <c r="B25" s="11" t="s">
        <v>21</v>
      </c>
      <c r="C25" s="12"/>
      <c r="D25" s="12"/>
      <c r="E25" s="12"/>
      <c r="F25" s="13"/>
      <c r="G25" s="48">
        <f>SUM(G21:G24)</f>
        <v>310000</v>
      </c>
    </row>
    <row r="26" spans="1:7" ht="12" customHeight="1" x14ac:dyDescent="0.25">
      <c r="A26" s="2"/>
      <c r="B26" s="82"/>
      <c r="C26" s="83"/>
      <c r="D26" s="83"/>
      <c r="E26" s="83"/>
      <c r="F26" s="84"/>
      <c r="G26" s="85"/>
    </row>
    <row r="27" spans="1:7" ht="12" customHeight="1" x14ac:dyDescent="0.25">
      <c r="A27" s="5"/>
      <c r="B27" s="86" t="s">
        <v>22</v>
      </c>
      <c r="C27" s="87"/>
      <c r="D27" s="88"/>
      <c r="E27" s="88"/>
      <c r="F27" s="89"/>
      <c r="G27" s="90"/>
    </row>
    <row r="28" spans="1:7" ht="24" customHeight="1" x14ac:dyDescent="0.25">
      <c r="A28" s="5"/>
      <c r="B28" s="91" t="s">
        <v>14</v>
      </c>
      <c r="C28" s="92" t="s">
        <v>15</v>
      </c>
      <c r="D28" s="92" t="s">
        <v>16</v>
      </c>
      <c r="E28" s="91" t="s">
        <v>58</v>
      </c>
      <c r="F28" s="92" t="s">
        <v>18</v>
      </c>
      <c r="G28" s="91" t="s">
        <v>19</v>
      </c>
    </row>
    <row r="29" spans="1:7" ht="12" customHeight="1" x14ac:dyDescent="0.25">
      <c r="A29" s="5"/>
      <c r="B29" s="93"/>
      <c r="C29" s="94" t="s">
        <v>58</v>
      </c>
      <c r="D29" s="94" t="s">
        <v>58</v>
      </c>
      <c r="E29" s="94" t="s">
        <v>58</v>
      </c>
      <c r="F29" s="95" t="s">
        <v>58</v>
      </c>
      <c r="G29" s="96"/>
    </row>
    <row r="30" spans="1:7" ht="12" customHeight="1" x14ac:dyDescent="0.25">
      <c r="A30" s="5"/>
      <c r="B30" s="14" t="s">
        <v>23</v>
      </c>
      <c r="C30" s="15"/>
      <c r="D30" s="15"/>
      <c r="E30" s="15"/>
      <c r="F30" s="97"/>
      <c r="G30" s="49"/>
    </row>
    <row r="31" spans="1:7" ht="12" customHeight="1" x14ac:dyDescent="0.25">
      <c r="A31" s="2"/>
      <c r="B31" s="98"/>
      <c r="C31" s="99"/>
      <c r="D31" s="99"/>
      <c r="E31" s="99"/>
      <c r="F31" s="100"/>
      <c r="G31" s="101"/>
    </row>
    <row r="32" spans="1:7" ht="12" customHeight="1" x14ac:dyDescent="0.25">
      <c r="A32" s="5"/>
      <c r="B32" s="86" t="s">
        <v>24</v>
      </c>
      <c r="C32" s="87"/>
      <c r="D32" s="88"/>
      <c r="E32" s="88"/>
      <c r="F32" s="89"/>
      <c r="G32" s="90"/>
    </row>
    <row r="33" spans="1:11" ht="24" customHeight="1" x14ac:dyDescent="0.25">
      <c r="A33" s="5"/>
      <c r="B33" s="102" t="s">
        <v>14</v>
      </c>
      <c r="C33" s="102" t="s">
        <v>15</v>
      </c>
      <c r="D33" s="102" t="s">
        <v>16</v>
      </c>
      <c r="E33" s="102" t="s">
        <v>17</v>
      </c>
      <c r="F33" s="103" t="s">
        <v>18</v>
      </c>
      <c r="G33" s="102" t="s">
        <v>19</v>
      </c>
    </row>
    <row r="34" spans="1:11" ht="12.75" customHeight="1" x14ac:dyDescent="0.25">
      <c r="A34" s="7"/>
      <c r="B34" s="104" t="s">
        <v>86</v>
      </c>
      <c r="C34" s="105" t="s">
        <v>25</v>
      </c>
      <c r="D34" s="106">
        <v>0.3</v>
      </c>
      <c r="E34" s="107" t="s">
        <v>87</v>
      </c>
      <c r="F34" s="166">
        <v>117000</v>
      </c>
      <c r="G34" s="47">
        <f>D34*F34</f>
        <v>35100</v>
      </c>
    </row>
    <row r="35" spans="1:11" ht="12.75" customHeight="1" x14ac:dyDescent="0.25">
      <c r="A35" s="7"/>
      <c r="B35" s="104" t="s">
        <v>62</v>
      </c>
      <c r="C35" s="105" t="s">
        <v>25</v>
      </c>
      <c r="D35" s="106">
        <v>0.4</v>
      </c>
      <c r="E35" s="107" t="s">
        <v>88</v>
      </c>
      <c r="F35" s="166">
        <v>150000</v>
      </c>
      <c r="G35" s="47">
        <f t="shared" ref="G35:G38" si="1">D35*F35</f>
        <v>60000</v>
      </c>
    </row>
    <row r="36" spans="1:11" ht="12.75" customHeight="1" x14ac:dyDescent="0.25">
      <c r="A36" s="7"/>
      <c r="B36" s="108" t="s">
        <v>89</v>
      </c>
      <c r="C36" s="105" t="s">
        <v>25</v>
      </c>
      <c r="D36" s="106">
        <v>0.2</v>
      </c>
      <c r="E36" s="107" t="s">
        <v>90</v>
      </c>
      <c r="F36" s="166">
        <v>150000</v>
      </c>
      <c r="G36" s="47">
        <f t="shared" si="1"/>
        <v>30000</v>
      </c>
    </row>
    <row r="37" spans="1:11" ht="12.75" customHeight="1" x14ac:dyDescent="0.25">
      <c r="A37" s="7"/>
      <c r="B37" s="108" t="s">
        <v>91</v>
      </c>
      <c r="C37" s="105" t="s">
        <v>25</v>
      </c>
      <c r="D37" s="106">
        <v>0.2</v>
      </c>
      <c r="E37" s="107" t="s">
        <v>79</v>
      </c>
      <c r="F37" s="166">
        <v>150000</v>
      </c>
      <c r="G37" s="47">
        <f t="shared" si="1"/>
        <v>30000</v>
      </c>
    </row>
    <row r="38" spans="1:11" ht="12.75" customHeight="1" x14ac:dyDescent="0.25">
      <c r="A38" s="7"/>
      <c r="B38" s="104" t="s">
        <v>92</v>
      </c>
      <c r="C38" s="105" t="s">
        <v>25</v>
      </c>
      <c r="D38" s="106">
        <v>0.3</v>
      </c>
      <c r="E38" s="107" t="s">
        <v>79</v>
      </c>
      <c r="F38" s="166">
        <v>150000</v>
      </c>
      <c r="G38" s="47">
        <f t="shared" si="1"/>
        <v>45000</v>
      </c>
    </row>
    <row r="39" spans="1:11" ht="12.75" customHeight="1" x14ac:dyDescent="0.25">
      <c r="A39" s="7"/>
      <c r="B39" s="108" t="s">
        <v>93</v>
      </c>
      <c r="C39" s="105" t="s">
        <v>25</v>
      </c>
      <c r="D39" s="109">
        <v>0.1</v>
      </c>
      <c r="E39" s="107" t="s">
        <v>94</v>
      </c>
      <c r="F39" s="166">
        <v>150000</v>
      </c>
      <c r="G39" s="47">
        <f t="shared" ref="G39:G42" si="2">D39*F39</f>
        <v>15000</v>
      </c>
    </row>
    <row r="40" spans="1:11" ht="12.75" customHeight="1" x14ac:dyDescent="0.25">
      <c r="A40" s="7"/>
      <c r="B40" s="108" t="s">
        <v>95</v>
      </c>
      <c r="C40" s="105" t="s">
        <v>25</v>
      </c>
      <c r="D40" s="109">
        <v>0.1</v>
      </c>
      <c r="E40" s="107" t="s">
        <v>96</v>
      </c>
      <c r="F40" s="166">
        <v>150000</v>
      </c>
      <c r="G40" s="47">
        <f t="shared" si="2"/>
        <v>15000</v>
      </c>
    </row>
    <row r="41" spans="1:11" ht="12.75" customHeight="1" x14ac:dyDescent="0.25">
      <c r="A41" s="7"/>
      <c r="B41" s="108" t="s">
        <v>97</v>
      </c>
      <c r="C41" s="105" t="s">
        <v>25</v>
      </c>
      <c r="D41" s="110">
        <v>0.2</v>
      </c>
      <c r="E41" s="107" t="s">
        <v>83</v>
      </c>
      <c r="F41" s="166">
        <v>125000</v>
      </c>
      <c r="G41" s="47">
        <f t="shared" si="2"/>
        <v>25000</v>
      </c>
    </row>
    <row r="42" spans="1:11" ht="12.75" customHeight="1" x14ac:dyDescent="0.25">
      <c r="A42" s="7"/>
      <c r="B42" s="108" t="s">
        <v>84</v>
      </c>
      <c r="C42" s="105" t="s">
        <v>25</v>
      </c>
      <c r="D42" s="106">
        <v>0.4</v>
      </c>
      <c r="E42" s="107" t="s">
        <v>85</v>
      </c>
      <c r="F42" s="166">
        <v>160000</v>
      </c>
      <c r="G42" s="47">
        <f t="shared" si="2"/>
        <v>64000</v>
      </c>
    </row>
    <row r="43" spans="1:11" ht="12.75" customHeight="1" x14ac:dyDescent="0.25">
      <c r="A43" s="5"/>
      <c r="B43" s="14" t="s">
        <v>26</v>
      </c>
      <c r="C43" s="15"/>
      <c r="D43" s="15"/>
      <c r="E43" s="15"/>
      <c r="F43" s="15"/>
      <c r="G43" s="49">
        <f>SUM(G34:G42)</f>
        <v>319100</v>
      </c>
    </row>
    <row r="44" spans="1:11" ht="12" customHeight="1" x14ac:dyDescent="0.25">
      <c r="A44" s="2"/>
      <c r="B44" s="98"/>
      <c r="C44" s="99"/>
      <c r="D44" s="99"/>
      <c r="E44" s="99"/>
      <c r="F44" s="100"/>
      <c r="G44" s="101"/>
    </row>
    <row r="45" spans="1:11" ht="12" customHeight="1" x14ac:dyDescent="0.25">
      <c r="A45" s="5"/>
      <c r="B45" s="86" t="s">
        <v>27</v>
      </c>
      <c r="C45" s="87"/>
      <c r="D45" s="88"/>
      <c r="E45" s="88"/>
      <c r="F45" s="89"/>
      <c r="G45" s="90"/>
    </row>
    <row r="46" spans="1:11" ht="24" customHeight="1" x14ac:dyDescent="0.25">
      <c r="A46" s="5"/>
      <c r="B46" s="111" t="s">
        <v>28</v>
      </c>
      <c r="C46" s="111" t="s">
        <v>29</v>
      </c>
      <c r="D46" s="111" t="s">
        <v>30</v>
      </c>
      <c r="E46" s="111" t="s">
        <v>17</v>
      </c>
      <c r="F46" s="111" t="s">
        <v>18</v>
      </c>
      <c r="G46" s="112" t="s">
        <v>19</v>
      </c>
      <c r="K46" s="34"/>
    </row>
    <row r="47" spans="1:11" ht="12.75" customHeight="1" x14ac:dyDescent="0.25">
      <c r="A47" s="19"/>
      <c r="B47" s="113" t="s">
        <v>98</v>
      </c>
      <c r="C47" s="114"/>
      <c r="D47" s="114"/>
      <c r="E47" s="114"/>
      <c r="F47" s="115"/>
      <c r="G47" s="37"/>
      <c r="K47" s="34"/>
    </row>
    <row r="48" spans="1:11" ht="12.75" customHeight="1" x14ac:dyDescent="0.25">
      <c r="A48" s="19"/>
      <c r="B48" s="116" t="s">
        <v>99</v>
      </c>
      <c r="C48" s="105" t="s">
        <v>100</v>
      </c>
      <c r="D48" s="107">
        <v>1.8</v>
      </c>
      <c r="E48" s="81" t="s">
        <v>101</v>
      </c>
      <c r="F48" s="161">
        <v>160650</v>
      </c>
      <c r="G48" s="37">
        <f>D48*F48</f>
        <v>289170</v>
      </c>
      <c r="K48" s="34"/>
    </row>
    <row r="49" spans="1:9" ht="12.75" customHeight="1" x14ac:dyDescent="0.25">
      <c r="A49" s="19"/>
      <c r="B49" s="50" t="s">
        <v>59</v>
      </c>
      <c r="C49" s="35"/>
      <c r="D49" s="36"/>
      <c r="E49" s="35"/>
      <c r="F49" s="162"/>
      <c r="G49" s="37" t="s">
        <v>58</v>
      </c>
    </row>
    <row r="50" spans="1:9" ht="12.75" customHeight="1" x14ac:dyDescent="0.25">
      <c r="A50" s="19"/>
      <c r="B50" s="117" t="s">
        <v>102</v>
      </c>
      <c r="C50" s="105" t="s">
        <v>63</v>
      </c>
      <c r="D50" s="105">
        <v>500</v>
      </c>
      <c r="E50" s="81" t="s">
        <v>101</v>
      </c>
      <c r="F50" s="161">
        <v>1080</v>
      </c>
      <c r="G50" s="37">
        <f t="shared" ref="G50:G51" si="3">D50*F50</f>
        <v>540000</v>
      </c>
    </row>
    <row r="51" spans="1:9" ht="12.6" customHeight="1" x14ac:dyDescent="0.25">
      <c r="A51" s="19"/>
      <c r="B51" s="117" t="s">
        <v>60</v>
      </c>
      <c r="C51" s="105" t="s">
        <v>63</v>
      </c>
      <c r="D51" s="105">
        <v>500</v>
      </c>
      <c r="E51" s="81" t="s">
        <v>103</v>
      </c>
      <c r="F51" s="161">
        <v>1400</v>
      </c>
      <c r="G51" s="37">
        <f t="shared" si="3"/>
        <v>700000</v>
      </c>
    </row>
    <row r="52" spans="1:9" ht="12.75" customHeight="1" x14ac:dyDescent="0.25">
      <c r="A52" s="19"/>
      <c r="B52" s="118" t="s">
        <v>104</v>
      </c>
      <c r="C52" s="105"/>
      <c r="D52" s="105"/>
      <c r="E52" s="81"/>
      <c r="F52" s="161"/>
      <c r="G52" s="119"/>
    </row>
    <row r="53" spans="1:9" ht="12.75" customHeight="1" x14ac:dyDescent="0.25">
      <c r="A53" s="19"/>
      <c r="B53" s="117" t="s">
        <v>105</v>
      </c>
      <c r="C53" s="105" t="s">
        <v>106</v>
      </c>
      <c r="D53" s="105">
        <v>3.5</v>
      </c>
      <c r="E53" s="81" t="s">
        <v>90</v>
      </c>
      <c r="F53" s="161">
        <v>13360</v>
      </c>
      <c r="G53" s="119">
        <f>D53*F53</f>
        <v>46760</v>
      </c>
    </row>
    <row r="54" spans="1:9" ht="12.75" customHeight="1" x14ac:dyDescent="0.25">
      <c r="A54" s="19"/>
      <c r="B54" s="50" t="s">
        <v>61</v>
      </c>
      <c r="C54" s="35"/>
      <c r="D54" s="36"/>
      <c r="E54" s="35"/>
      <c r="F54" s="162"/>
      <c r="G54" s="37" t="s">
        <v>58</v>
      </c>
    </row>
    <row r="55" spans="1:9" ht="12.75" customHeight="1" x14ac:dyDescent="0.25">
      <c r="A55" s="19"/>
      <c r="B55" s="117" t="s">
        <v>107</v>
      </c>
      <c r="C55" s="105" t="s">
        <v>106</v>
      </c>
      <c r="D55" s="105">
        <v>3</v>
      </c>
      <c r="E55" s="81" t="s">
        <v>101</v>
      </c>
      <c r="F55" s="163">
        <v>32990</v>
      </c>
      <c r="G55" s="37">
        <f>D55*F55</f>
        <v>98970</v>
      </c>
    </row>
    <row r="56" spans="1:9" ht="12.75" customHeight="1" x14ac:dyDescent="0.25">
      <c r="A56" s="19"/>
      <c r="B56" s="38"/>
      <c r="C56" s="35"/>
      <c r="D56" s="36"/>
      <c r="E56" s="35"/>
      <c r="F56" s="37"/>
      <c r="G56" s="37"/>
    </row>
    <row r="57" spans="1:9" ht="13.5" customHeight="1" x14ac:dyDescent="0.25">
      <c r="A57" s="19"/>
      <c r="B57" s="65" t="s">
        <v>31</v>
      </c>
      <c r="C57" s="66"/>
      <c r="D57" s="66"/>
      <c r="E57" s="66"/>
      <c r="F57" s="67"/>
      <c r="G57" s="68">
        <f>SUM(G48:G55)</f>
        <v>1674900</v>
      </c>
    </row>
    <row r="58" spans="1:9" ht="12" customHeight="1" x14ac:dyDescent="0.25">
      <c r="A58" s="2"/>
      <c r="B58" s="120"/>
      <c r="C58" s="121"/>
      <c r="D58" s="121"/>
      <c r="E58" s="122"/>
      <c r="F58" s="123"/>
      <c r="G58" s="124"/>
    </row>
    <row r="59" spans="1:9" ht="12" customHeight="1" x14ac:dyDescent="0.25">
      <c r="A59" s="5"/>
      <c r="B59" s="86" t="s">
        <v>32</v>
      </c>
      <c r="C59" s="87"/>
      <c r="D59" s="88"/>
      <c r="E59" s="88"/>
      <c r="F59" s="89"/>
      <c r="G59" s="90"/>
    </row>
    <row r="60" spans="1:9" ht="24" customHeight="1" x14ac:dyDescent="0.25">
      <c r="A60" s="5"/>
      <c r="B60" s="125" t="s">
        <v>33</v>
      </c>
      <c r="C60" s="111" t="s">
        <v>29</v>
      </c>
      <c r="D60" s="111" t="s">
        <v>30</v>
      </c>
      <c r="E60" s="125" t="s">
        <v>17</v>
      </c>
      <c r="F60" s="111" t="s">
        <v>18</v>
      </c>
      <c r="G60" s="125" t="s">
        <v>19</v>
      </c>
    </row>
    <row r="61" spans="1:9" ht="16.5" customHeight="1" x14ac:dyDescent="0.25">
      <c r="A61" s="19"/>
      <c r="B61" s="126" t="s">
        <v>108</v>
      </c>
      <c r="C61" s="127" t="s">
        <v>63</v>
      </c>
      <c r="D61" s="127">
        <v>15000</v>
      </c>
      <c r="E61" s="128" t="s">
        <v>109</v>
      </c>
      <c r="F61" s="129">
        <v>12</v>
      </c>
      <c r="G61" s="129">
        <f>+F61*D61</f>
        <v>180000</v>
      </c>
    </row>
    <row r="62" spans="1:9" ht="16.5" customHeight="1" x14ac:dyDescent="0.25">
      <c r="A62" s="19"/>
      <c r="B62" s="126" t="s">
        <v>110</v>
      </c>
      <c r="C62" s="127" t="s">
        <v>113</v>
      </c>
      <c r="D62" s="127">
        <v>8000</v>
      </c>
      <c r="E62" s="128" t="s">
        <v>111</v>
      </c>
      <c r="F62" s="129">
        <v>57.5</v>
      </c>
      <c r="G62" s="129">
        <f>+D62*F62</f>
        <v>460000</v>
      </c>
    </row>
    <row r="63" spans="1:9" ht="16.5" customHeight="1" x14ac:dyDescent="0.25">
      <c r="A63" s="19"/>
      <c r="B63" s="126" t="s">
        <v>112</v>
      </c>
      <c r="C63" s="127" t="s">
        <v>63</v>
      </c>
      <c r="D63" s="127">
        <v>15000</v>
      </c>
      <c r="E63" s="128" t="s">
        <v>109</v>
      </c>
      <c r="F63" s="129">
        <v>10</v>
      </c>
      <c r="G63" s="129">
        <f>+D63*F63</f>
        <v>150000</v>
      </c>
    </row>
    <row r="64" spans="1:9" ht="13.5" customHeight="1" x14ac:dyDescent="0.25">
      <c r="A64" s="5"/>
      <c r="B64" s="69" t="s">
        <v>34</v>
      </c>
      <c r="C64" s="70"/>
      <c r="D64" s="70"/>
      <c r="E64" s="71"/>
      <c r="F64" s="72"/>
      <c r="G64" s="73">
        <f>+G61+G62+G63</f>
        <v>790000</v>
      </c>
      <c r="I64" s="46"/>
    </row>
    <row r="65" spans="1:7" ht="12" customHeight="1" x14ac:dyDescent="0.25">
      <c r="A65" s="2"/>
      <c r="B65" s="130"/>
      <c r="C65" s="130"/>
      <c r="D65" s="130"/>
      <c r="E65" s="130"/>
      <c r="F65" s="131"/>
      <c r="G65" s="132"/>
    </row>
    <row r="66" spans="1:7" ht="12" customHeight="1" x14ac:dyDescent="0.25">
      <c r="A66" s="19"/>
      <c r="B66" s="133" t="s">
        <v>35</v>
      </c>
      <c r="C66" s="134"/>
      <c r="D66" s="134"/>
      <c r="E66" s="134"/>
      <c r="F66" s="134"/>
      <c r="G66" s="135">
        <f>G25+G30+G43+G57+G64</f>
        <v>3094000</v>
      </c>
    </row>
    <row r="67" spans="1:7" ht="12" customHeight="1" x14ac:dyDescent="0.25">
      <c r="A67" s="19"/>
      <c r="B67" s="136" t="s">
        <v>36</v>
      </c>
      <c r="C67" s="137"/>
      <c r="D67" s="137"/>
      <c r="E67" s="137"/>
      <c r="F67" s="137"/>
      <c r="G67" s="138">
        <f>G66*0.05</f>
        <v>154700</v>
      </c>
    </row>
    <row r="68" spans="1:7" ht="12" customHeight="1" x14ac:dyDescent="0.25">
      <c r="A68" s="19"/>
      <c r="B68" s="139" t="s">
        <v>37</v>
      </c>
      <c r="C68" s="140"/>
      <c r="D68" s="140"/>
      <c r="E68" s="140"/>
      <c r="F68" s="140"/>
      <c r="G68" s="141">
        <f>G67+G66</f>
        <v>3248700</v>
      </c>
    </row>
    <row r="69" spans="1:7" ht="12" customHeight="1" x14ac:dyDescent="0.25">
      <c r="A69" s="19"/>
      <c r="B69" s="136" t="s">
        <v>38</v>
      </c>
      <c r="C69" s="137"/>
      <c r="D69" s="137"/>
      <c r="E69" s="137"/>
      <c r="F69" s="137"/>
      <c r="G69" s="138">
        <f>G12</f>
        <v>5100000</v>
      </c>
    </row>
    <row r="70" spans="1:7" ht="12" customHeight="1" x14ac:dyDescent="0.25">
      <c r="A70" s="19"/>
      <c r="B70" s="139" t="s">
        <v>39</v>
      </c>
      <c r="C70" s="140"/>
      <c r="D70" s="140"/>
      <c r="E70" s="140"/>
      <c r="F70" s="140"/>
      <c r="G70" s="141">
        <f>G69-G68</f>
        <v>1851300</v>
      </c>
    </row>
    <row r="71" spans="1:7" ht="12" customHeight="1" x14ac:dyDescent="0.25">
      <c r="A71" s="19"/>
      <c r="B71" s="20" t="s">
        <v>40</v>
      </c>
      <c r="C71" s="21"/>
      <c r="D71" s="21"/>
      <c r="E71" s="21"/>
      <c r="F71" s="21"/>
      <c r="G71" s="42"/>
    </row>
    <row r="72" spans="1:7" ht="12.75" customHeight="1" thickBot="1" x14ac:dyDescent="0.3">
      <c r="A72" s="19"/>
      <c r="B72" s="22"/>
      <c r="C72" s="21"/>
      <c r="D72" s="21"/>
      <c r="E72" s="21"/>
      <c r="F72" s="21"/>
      <c r="G72" s="42"/>
    </row>
    <row r="73" spans="1:7" ht="12" customHeight="1" x14ac:dyDescent="0.25">
      <c r="A73" s="19"/>
      <c r="B73" s="25" t="s">
        <v>41</v>
      </c>
      <c r="C73" s="26"/>
      <c r="D73" s="26"/>
      <c r="E73" s="26"/>
      <c r="F73" s="27"/>
      <c r="G73" s="42"/>
    </row>
    <row r="74" spans="1:7" ht="12" customHeight="1" x14ac:dyDescent="0.25">
      <c r="A74" s="19"/>
      <c r="B74" s="28" t="s">
        <v>42</v>
      </c>
      <c r="C74" s="18"/>
      <c r="D74" s="18"/>
      <c r="E74" s="18"/>
      <c r="F74" s="29"/>
      <c r="G74" s="42"/>
    </row>
    <row r="75" spans="1:7" ht="12" customHeight="1" x14ac:dyDescent="0.25">
      <c r="A75" s="19"/>
      <c r="B75" s="28" t="s">
        <v>43</v>
      </c>
      <c r="C75" s="18"/>
      <c r="D75" s="18"/>
      <c r="E75" s="18"/>
      <c r="F75" s="29"/>
      <c r="G75" s="42"/>
    </row>
    <row r="76" spans="1:7" ht="12" customHeight="1" x14ac:dyDescent="0.25">
      <c r="A76" s="19"/>
      <c r="B76" s="28" t="s">
        <v>44</v>
      </c>
      <c r="C76" s="18"/>
      <c r="D76" s="18"/>
      <c r="E76" s="18"/>
      <c r="F76" s="29"/>
      <c r="G76" s="42"/>
    </row>
    <row r="77" spans="1:7" ht="12" customHeight="1" x14ac:dyDescent="0.25">
      <c r="A77" s="19"/>
      <c r="B77" s="28" t="s">
        <v>45</v>
      </c>
      <c r="C77" s="18"/>
      <c r="D77" s="18"/>
      <c r="E77" s="18"/>
      <c r="F77" s="29"/>
      <c r="G77" s="42"/>
    </row>
    <row r="78" spans="1:7" ht="12" customHeight="1" x14ac:dyDescent="0.25">
      <c r="A78" s="19"/>
      <c r="B78" s="28" t="s">
        <v>46</v>
      </c>
      <c r="C78" s="18"/>
      <c r="D78" s="18"/>
      <c r="E78" s="18"/>
      <c r="F78" s="29"/>
      <c r="G78" s="42"/>
    </row>
    <row r="79" spans="1:7" ht="12.75" customHeight="1" thickBot="1" x14ac:dyDescent="0.3">
      <c r="A79" s="19"/>
      <c r="B79" s="30" t="s">
        <v>47</v>
      </c>
      <c r="C79" s="31"/>
      <c r="D79" s="31"/>
      <c r="E79" s="31"/>
      <c r="F79" s="32"/>
      <c r="G79" s="42"/>
    </row>
    <row r="80" spans="1:7" ht="12.75" customHeight="1" x14ac:dyDescent="0.25">
      <c r="A80" s="19"/>
      <c r="B80" s="23"/>
      <c r="C80" s="18"/>
      <c r="D80" s="18"/>
      <c r="E80" s="18"/>
      <c r="F80" s="18"/>
      <c r="G80" s="42"/>
    </row>
    <row r="81" spans="1:7" ht="15" customHeight="1" thickBot="1" x14ac:dyDescent="0.3">
      <c r="A81" s="19"/>
      <c r="B81" s="178" t="s">
        <v>48</v>
      </c>
      <c r="C81" s="179"/>
      <c r="D81" s="143"/>
      <c r="E81" s="144"/>
      <c r="F81" s="16"/>
      <c r="G81" s="42"/>
    </row>
    <row r="82" spans="1:7" ht="12" customHeight="1" x14ac:dyDescent="0.25">
      <c r="A82" s="19"/>
      <c r="B82" s="145" t="s">
        <v>33</v>
      </c>
      <c r="C82" s="146" t="s">
        <v>49</v>
      </c>
      <c r="D82" s="147" t="s">
        <v>50</v>
      </c>
      <c r="E82" s="144"/>
      <c r="F82" s="16"/>
      <c r="G82" s="42"/>
    </row>
    <row r="83" spans="1:7" ht="12" customHeight="1" x14ac:dyDescent="0.25">
      <c r="A83" s="19"/>
      <c r="B83" s="148" t="s">
        <v>51</v>
      </c>
      <c r="C83" s="149">
        <f>G25</f>
        <v>310000</v>
      </c>
      <c r="D83" s="150">
        <f>(C83/C89)</f>
        <v>9.5422784498414751E-2</v>
      </c>
      <c r="E83" s="144"/>
      <c r="F83" s="16"/>
      <c r="G83" s="42"/>
    </row>
    <row r="84" spans="1:7" ht="12" customHeight="1" x14ac:dyDescent="0.25">
      <c r="A84" s="19"/>
      <c r="B84" s="148" t="s">
        <v>52</v>
      </c>
      <c r="C84" s="149">
        <f>G30</f>
        <v>0</v>
      </c>
      <c r="D84" s="150">
        <v>0</v>
      </c>
      <c r="E84" s="144"/>
      <c r="F84" s="16"/>
      <c r="G84" s="42"/>
    </row>
    <row r="85" spans="1:7" ht="12" customHeight="1" x14ac:dyDescent="0.25">
      <c r="A85" s="19"/>
      <c r="B85" s="148" t="s">
        <v>53</v>
      </c>
      <c r="C85" s="149">
        <f>G43</f>
        <v>319100</v>
      </c>
      <c r="D85" s="150">
        <f>(C85/C89)</f>
        <v>9.8223904946594026E-2</v>
      </c>
      <c r="E85" s="144"/>
      <c r="F85" s="16"/>
      <c r="G85" s="42"/>
    </row>
    <row r="86" spans="1:7" ht="12" customHeight="1" x14ac:dyDescent="0.25">
      <c r="A86" s="19"/>
      <c r="B86" s="148" t="s">
        <v>28</v>
      </c>
      <c r="C86" s="149">
        <f>G57</f>
        <v>1674900</v>
      </c>
      <c r="D86" s="150">
        <f>(C86/C89)</f>
        <v>0.51556007018191896</v>
      </c>
      <c r="E86" s="144"/>
      <c r="F86" s="16"/>
      <c r="G86" s="42"/>
    </row>
    <row r="87" spans="1:7" ht="12" customHeight="1" x14ac:dyDescent="0.25">
      <c r="A87" s="19"/>
      <c r="B87" s="148" t="s">
        <v>54</v>
      </c>
      <c r="C87" s="151">
        <f>G64</f>
        <v>790000</v>
      </c>
      <c r="D87" s="150">
        <f>(C87/C89)</f>
        <v>0.24317419275402469</v>
      </c>
      <c r="E87" s="152"/>
      <c r="F87" s="17"/>
      <c r="G87" s="42"/>
    </row>
    <row r="88" spans="1:7" ht="12" customHeight="1" x14ac:dyDescent="0.25">
      <c r="A88" s="19"/>
      <c r="B88" s="148" t="s">
        <v>55</v>
      </c>
      <c r="C88" s="151">
        <f>G67</f>
        <v>154700</v>
      </c>
      <c r="D88" s="150">
        <f>(C88/C89)</f>
        <v>4.7619047619047616E-2</v>
      </c>
      <c r="E88" s="152"/>
      <c r="F88" s="17"/>
      <c r="G88" s="42"/>
    </row>
    <row r="89" spans="1:7" ht="12.75" customHeight="1" thickBot="1" x14ac:dyDescent="0.3">
      <c r="A89" s="19"/>
      <c r="B89" s="153" t="s">
        <v>56</v>
      </c>
      <c r="C89" s="154">
        <f>SUM(C83:C88)</f>
        <v>3248700</v>
      </c>
      <c r="D89" s="155">
        <f>SUM(D83:D88)</f>
        <v>1.0000000000000002</v>
      </c>
      <c r="E89" s="152"/>
      <c r="F89" s="17"/>
      <c r="G89" s="42"/>
    </row>
    <row r="90" spans="1:7" ht="12" customHeight="1" x14ac:dyDescent="0.25">
      <c r="A90" s="19"/>
      <c r="B90" s="156"/>
      <c r="C90" s="157"/>
      <c r="D90" s="157"/>
      <c r="E90" s="157"/>
      <c r="F90" s="21"/>
      <c r="G90" s="42"/>
    </row>
    <row r="91" spans="1:7" ht="12.75" customHeight="1" thickBot="1" x14ac:dyDescent="0.3">
      <c r="A91" s="19"/>
      <c r="B91" s="142"/>
      <c r="C91" s="157"/>
      <c r="D91" s="157"/>
      <c r="E91" s="157"/>
      <c r="F91" s="21"/>
      <c r="G91" s="42"/>
    </row>
    <row r="92" spans="1:7" ht="12" customHeight="1" thickBot="1" x14ac:dyDescent="0.3">
      <c r="A92" s="19"/>
      <c r="B92" s="175" t="s">
        <v>68</v>
      </c>
      <c r="C92" s="176"/>
      <c r="D92" s="176"/>
      <c r="E92" s="177"/>
      <c r="F92" s="17"/>
      <c r="G92" s="42"/>
    </row>
    <row r="93" spans="1:7" ht="12" customHeight="1" x14ac:dyDescent="0.25">
      <c r="A93" s="19"/>
      <c r="B93" s="158" t="s">
        <v>66</v>
      </c>
      <c r="C93" s="159">
        <v>145</v>
      </c>
      <c r="D93" s="159">
        <f>G9</f>
        <v>150</v>
      </c>
      <c r="E93" s="159">
        <v>155</v>
      </c>
      <c r="F93" s="33"/>
      <c r="G93" s="43"/>
    </row>
    <row r="94" spans="1:7" ht="12.75" customHeight="1" thickBot="1" x14ac:dyDescent="0.3">
      <c r="A94" s="19"/>
      <c r="B94" s="153" t="s">
        <v>67</v>
      </c>
      <c r="C94" s="154">
        <f>(G68/C93)</f>
        <v>22404.827586206895</v>
      </c>
      <c r="D94" s="154">
        <f>(G68/D93)</f>
        <v>21658</v>
      </c>
      <c r="E94" s="160">
        <f>(G68/E93)</f>
        <v>20959.354838709678</v>
      </c>
      <c r="F94" s="33"/>
      <c r="G94" s="43"/>
    </row>
    <row r="95" spans="1:7" ht="15.6" customHeight="1" x14ac:dyDescent="0.25">
      <c r="A95" s="19"/>
      <c r="B95" s="24" t="s">
        <v>57</v>
      </c>
      <c r="C95" s="18"/>
      <c r="D95" s="18"/>
      <c r="E95" s="18"/>
      <c r="F95" s="18"/>
      <c r="G95" s="44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2022-06-22T20:05:32Z</cp:lastPrinted>
  <dcterms:created xsi:type="dcterms:W3CDTF">2020-11-27T12:49:26Z</dcterms:created>
  <dcterms:modified xsi:type="dcterms:W3CDTF">2022-06-22T20:05:34Z</dcterms:modified>
</cp:coreProperties>
</file>