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RENGO\JUNIO\"/>
    </mc:Choice>
  </mc:AlternateContent>
  <bookViews>
    <workbookView xWindow="0" yWindow="0" windowWidth="19185" windowHeight="7035"/>
  </bookViews>
  <sheets>
    <sheet name="Maíz Choclo Aire Libre" sheetId="1" r:id="rId1"/>
  </sheets>
  <definedNames>
    <definedName name="_xlnm.Print_Area" localSheetId="0">'Maíz Choclo Aire Libre'!$B$1:$G$98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6" i="1" l="1"/>
  <c r="G30" i="1"/>
  <c r="C86" i="1" s="1"/>
  <c r="G63" i="1"/>
  <c r="G62" i="1"/>
  <c r="G57" i="1"/>
  <c r="G54" i="1"/>
  <c r="G53" i="1"/>
  <c r="G51" i="1"/>
  <c r="G50" i="1"/>
  <c r="G48" i="1"/>
  <c r="G42" i="1"/>
  <c r="G41" i="1"/>
  <c r="G40" i="1"/>
  <c r="G39" i="1"/>
  <c r="G38" i="1"/>
  <c r="G37" i="1"/>
  <c r="G36" i="1"/>
  <c r="G35" i="1"/>
  <c r="G34" i="1"/>
  <c r="G24" i="1"/>
  <c r="G23" i="1"/>
  <c r="G22" i="1"/>
  <c r="G21" i="1"/>
  <c r="G43" i="1" l="1"/>
  <c r="C87" i="1" s="1"/>
  <c r="G25" i="1"/>
  <c r="C85" i="1" s="1"/>
  <c r="G65" i="1"/>
  <c r="C89" i="1" s="1"/>
  <c r="G12" i="1" l="1"/>
  <c r="G70" i="1" s="1"/>
  <c r="G58" i="1" l="1"/>
  <c r="C88" i="1" l="1"/>
  <c r="G67" i="1"/>
  <c r="G68" i="1" s="1"/>
  <c r="G69" i="1" l="1"/>
  <c r="D96" i="1" s="1"/>
  <c r="C90" i="1"/>
  <c r="C91" i="1" l="1"/>
  <c r="D90" i="1" s="1"/>
  <c r="G71" i="1"/>
  <c r="C96" i="1"/>
  <c r="E96" i="1"/>
  <c r="D87" i="1" l="1"/>
  <c r="D86" i="1"/>
  <c r="D85" i="1"/>
  <c r="D89" i="1"/>
  <c r="D88" i="1"/>
  <c r="D91" i="1" l="1"/>
</calcChain>
</file>

<file path=xl/sharedStrings.xml><?xml version="1.0" encoding="utf-8"?>
<sst xmlns="http://schemas.openxmlformats.org/spreadsheetml/2006/main" count="165" uniqueCount="113">
  <si>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</si>
  <si>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</si>
  <si>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</si>
  <si>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</si>
  <si>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</si>
  <si>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</si>
  <si>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</si>
  <si>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</si>
  <si>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</si>
  <si>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</si>
  <si>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</si>
  <si>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</si>
  <si>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</si>
  <si>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</si>
  <si>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</si>
  <si>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</si>
  <si>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</si>
  <si>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</si>
  <si>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</si>
  <si>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</si>
  <si>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</si>
  <si>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</si>
  <si>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</si>
  <si>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</si>
  <si>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</si>
  <si>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</si>
  <si>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</si>
  <si>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</si>
  <si>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</si>
  <si>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</si>
  <si>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</si>
  <si>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</si>
  <si>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</si>
  <si>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</si>
  <si>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</si>
  <si>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</si>
  <si>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</si>
  <si>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</si>
  <si>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</si>
  <si>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</si>
  <si>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</si>
  <si>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</si>
  <si>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</si>
  <si>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</si>
  <si>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</si>
  <si>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</si>
  <si>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</si>
  <si>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</si>
  <si>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</si>
  <si>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</si>
  <si>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</si>
  <si>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</si>
  <si>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</si>
  <si>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</si>
  <si>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</si>
  <si>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</si>
  <si>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</si>
  <si>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</si>
  <si>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</si>
  <si>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</si>
  <si>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PAMELA, VICTORIA </t>
  </si>
  <si>
    <t xml:space="preserve"> Enero</t>
  </si>
  <si>
    <t>Lib. B. O'Higgins</t>
  </si>
  <si>
    <t>Mercado local</t>
  </si>
  <si>
    <t>Todas</t>
  </si>
  <si>
    <t>Dic</t>
  </si>
  <si>
    <t>Heladas</t>
  </si>
  <si>
    <t>Riego de pre-siembra</t>
  </si>
  <si>
    <t>Septiembre - Octubre</t>
  </si>
  <si>
    <t>Movimiento de insumos para siembra</t>
  </si>
  <si>
    <t>Riegos (9)</t>
  </si>
  <si>
    <t>Octubre - Marzo</t>
  </si>
  <si>
    <t>Cosecha</t>
  </si>
  <si>
    <t>Diciembre - Enero</t>
  </si>
  <si>
    <t>Aradura (Arado vertedera)</t>
  </si>
  <si>
    <t>Agosto - Septiembre</t>
  </si>
  <si>
    <t>Rastraje</t>
  </si>
  <si>
    <t>Melgado</t>
  </si>
  <si>
    <t>Aplicación de insecticidas</t>
  </si>
  <si>
    <t>Acarreo de insumos</t>
  </si>
  <si>
    <t>Siembra y fertilización</t>
  </si>
  <si>
    <t>Trazado de acequias</t>
  </si>
  <si>
    <t>Cultivador/Aporca/Fert. Nitrog.</t>
  </si>
  <si>
    <t>Octubre</t>
  </si>
  <si>
    <t>bolsa</t>
  </si>
  <si>
    <t>FERTLIZANTES</t>
  </si>
  <si>
    <t>Urea</t>
  </si>
  <si>
    <t>Mezcla maicera</t>
  </si>
  <si>
    <t>HERBICIDA</t>
  </si>
  <si>
    <t>lt</t>
  </si>
  <si>
    <t>Septiembre</t>
  </si>
  <si>
    <t>INSECTICIDA</t>
  </si>
  <si>
    <t>Traslados internos</t>
  </si>
  <si>
    <t>CM</t>
  </si>
  <si>
    <t>Flete</t>
  </si>
  <si>
    <t>c/u</t>
  </si>
  <si>
    <t>RENDIMIENTO (Unid/Há.)</t>
  </si>
  <si>
    <t>ESCENARIOS COSTO UNITARIO  ($/unid.)</t>
  </si>
  <si>
    <t>Costo unitario ($/unid.) (*)</t>
  </si>
  <si>
    <t>Rendimiento (unid./hà)</t>
  </si>
  <si>
    <t>lts</t>
  </si>
  <si>
    <t>septiembre</t>
  </si>
  <si>
    <t>7. recomendación es solo referencial</t>
  </si>
  <si>
    <t>Adengo</t>
  </si>
  <si>
    <t>Soberan</t>
  </si>
  <si>
    <t>Clorpirifos</t>
  </si>
  <si>
    <t>Engeo</t>
  </si>
  <si>
    <t>Rengo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</si>
  <si>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</si>
  <si>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</si>
  <si>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PRECIO ESPERADO ($/unidad)</t>
  </si>
  <si>
    <t>MAIZ CHOCLO AIRE LIBRE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</si>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</sst>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4" fillId="0" borderId="22"/>
    <xf numFmtId="41" fontId="10" fillId="0" borderId="0" applyFont="0" applyFill="0" applyBorder="0" applyAlignment="0" applyProtection="0"/>
  </cellStyleXfs>
  <cellXfs count="13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 wrapText="1"/>
    </xf>
    <xf numFmtId="3" fontId="1" fillId="2" borderId="6" xfId="0" applyNumberFormat="1" applyFont="1" applyFill="1" applyBorder="1" applyAlignment="1">
      <alignment horizontal="right" wrapText="1"/>
    </xf>
    <xf numFmtId="0" fontId="0" fillId="2" borderId="10" xfId="0" applyFont="1" applyFill="1" applyBorder="1" applyAlignment="1"/>
    <xf numFmtId="49" fontId="1" fillId="2" borderId="6" xfId="0" applyNumberFormat="1" applyFont="1" applyFill="1" applyBorder="1" applyAlignment="1">
      <alignment horizontal="center" wrapText="1"/>
    </xf>
    <xf numFmtId="0" fontId="1" fillId="2" borderId="6" xfId="0" applyNumberFormat="1" applyFont="1" applyFill="1" applyBorder="1" applyAlignment="1">
      <alignment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3" fontId="2" fillId="3" borderId="6" xfId="0" applyNumberFormat="1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horizontal="left" vertical="center" wrapText="1"/>
    </xf>
    <xf numFmtId="49" fontId="1" fillId="2" borderId="6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/>
    <xf numFmtId="3" fontId="1" fillId="2" borderId="6" xfId="0" applyNumberFormat="1" applyFont="1" applyFill="1" applyBorder="1" applyAlignment="1"/>
    <xf numFmtId="0" fontId="0" fillId="2" borderId="20" xfId="0" applyFont="1" applyFill="1" applyBorder="1" applyAlignment="1"/>
    <xf numFmtId="0" fontId="0" fillId="2" borderId="24" xfId="0" applyFont="1" applyFill="1" applyBorder="1" applyAlignment="1"/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6" xfId="0" applyNumberFormat="1" applyFont="1" applyFill="1" applyBorder="1" applyAlignment="1">
      <alignment horizontal="left" vertical="center" wrapText="1"/>
    </xf>
    <xf numFmtId="49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2" fillId="2" borderId="22" xfId="0" applyFont="1" applyFill="1" applyBorder="1" applyAlignment="1">
      <alignment vertical="center"/>
    </xf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1" xfId="0" applyFont="1" applyFill="1" applyBorder="1" applyAlignment="1"/>
    <xf numFmtId="49" fontId="1" fillId="2" borderId="6" xfId="0" applyNumberFormat="1" applyFont="1" applyFill="1" applyBorder="1" applyAlignment="1">
      <alignment horizontal="right"/>
    </xf>
    <xf numFmtId="0" fontId="1" fillId="2" borderId="7" xfId="0" applyFont="1" applyFill="1" applyBorder="1" applyAlignment="1"/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justify" wrapText="1"/>
    </xf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/>
    <xf numFmtId="49" fontId="6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6" fillId="3" borderId="15" xfId="0" applyNumberFormat="1" applyFont="1" applyFill="1" applyBorder="1" applyAlignment="1">
      <alignment horizontal="center" vertical="center"/>
    </xf>
    <xf numFmtId="49" fontId="6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3" fontId="1" fillId="2" borderId="15" xfId="0" applyNumberFormat="1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1" fillId="0" borderId="56" xfId="1" applyFont="1" applyFill="1" applyBorder="1" applyAlignment="1">
      <alignment wrapText="1"/>
    </xf>
    <xf numFmtId="0" fontId="1" fillId="0" borderId="56" xfId="1" applyFont="1" applyFill="1" applyBorder="1" applyAlignment="1">
      <alignment horizontal="left" wrapText="1"/>
    </xf>
    <xf numFmtId="0" fontId="1" fillId="0" borderId="56" xfId="1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/>
    </xf>
    <xf numFmtId="49" fontId="2" fillId="3" borderId="19" xfId="0" applyNumberFormat="1" applyFont="1" applyFill="1" applyBorder="1" applyAlignment="1">
      <alignment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vertical="center"/>
    </xf>
    <xf numFmtId="3" fontId="2" fillId="3" borderId="19" xfId="0" applyNumberFormat="1" applyFont="1" applyFill="1" applyBorder="1" applyAlignment="1">
      <alignment vertical="center"/>
    </xf>
    <xf numFmtId="0" fontId="1" fillId="2" borderId="25" xfId="0" applyFont="1" applyFill="1" applyBorder="1" applyAlignment="1"/>
    <xf numFmtId="3" fontId="1" fillId="2" borderId="25" xfId="0" applyNumberFormat="1" applyFont="1" applyFill="1" applyBorder="1" applyAlignment="1"/>
    <xf numFmtId="49" fontId="6" fillId="5" borderId="26" xfId="0" applyNumberFormat="1" applyFont="1" applyFill="1" applyBorder="1" applyAlignment="1">
      <alignment vertical="center"/>
    </xf>
    <xf numFmtId="0" fontId="6" fillId="5" borderId="27" xfId="0" applyFont="1" applyFill="1" applyBorder="1" applyAlignment="1">
      <alignment vertical="center"/>
    </xf>
    <xf numFmtId="164" fontId="6" fillId="5" borderId="28" xfId="0" applyNumberFormat="1" applyFont="1" applyFill="1" applyBorder="1" applyAlignment="1">
      <alignment vertical="center"/>
    </xf>
    <xf numFmtId="49" fontId="6" fillId="3" borderId="29" xfId="0" applyNumberFormat="1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164" fontId="6" fillId="3" borderId="30" xfId="0" applyNumberFormat="1" applyFont="1" applyFill="1" applyBorder="1" applyAlignment="1">
      <alignment vertical="center"/>
    </xf>
    <xf numFmtId="49" fontId="6" fillId="5" borderId="29" xfId="0" applyNumberFormat="1" applyFont="1" applyFill="1" applyBorder="1" applyAlignment="1">
      <alignment vertical="center"/>
    </xf>
    <xf numFmtId="0" fontId="6" fillId="5" borderId="15" xfId="0" applyFont="1" applyFill="1" applyBorder="1" applyAlignment="1">
      <alignment vertical="center"/>
    </xf>
    <xf numFmtId="164" fontId="6" fillId="5" borderId="30" xfId="0" applyNumberFormat="1" applyFont="1" applyFill="1" applyBorder="1" applyAlignment="1">
      <alignment vertical="center"/>
    </xf>
    <xf numFmtId="49" fontId="6" fillId="5" borderId="31" xfId="0" applyNumberFormat="1" applyFont="1" applyFill="1" applyBorder="1" applyAlignment="1">
      <alignment vertical="center"/>
    </xf>
    <xf numFmtId="0" fontId="6" fillId="5" borderId="32" xfId="0" applyFont="1" applyFill="1" applyBorder="1" applyAlignment="1">
      <alignment vertical="center"/>
    </xf>
    <xf numFmtId="164" fontId="6" fillId="6" borderId="33" xfId="0" applyNumberFormat="1" applyFont="1" applyFill="1" applyBorder="1" applyAlignment="1">
      <alignment vertical="center"/>
    </xf>
    <xf numFmtId="49" fontId="1" fillId="2" borderId="22" xfId="0" applyNumberFormat="1" applyFont="1" applyFill="1" applyBorder="1" applyAlignment="1">
      <alignment vertical="center"/>
    </xf>
    <xf numFmtId="0" fontId="6" fillId="2" borderId="22" xfId="0" applyFont="1" applyFill="1" applyBorder="1" applyAlignment="1">
      <alignment vertical="center"/>
    </xf>
    <xf numFmtId="164" fontId="6" fillId="2" borderId="22" xfId="0" applyNumberFormat="1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49" fontId="3" fillId="2" borderId="44" xfId="0" applyNumberFormat="1" applyFont="1" applyFill="1" applyBorder="1" applyAlignment="1">
      <alignment vertical="center"/>
    </xf>
    <xf numFmtId="0" fontId="1" fillId="2" borderId="45" xfId="0" applyFont="1" applyFill="1" applyBorder="1" applyAlignment="1"/>
    <xf numFmtId="0" fontId="1" fillId="2" borderId="46" xfId="0" applyFont="1" applyFill="1" applyBorder="1" applyAlignment="1"/>
    <xf numFmtId="49" fontId="1" fillId="2" borderId="47" xfId="0" applyNumberFormat="1" applyFont="1" applyFill="1" applyBorder="1" applyAlignment="1">
      <alignment vertical="center"/>
    </xf>
    <xf numFmtId="0" fontId="1" fillId="2" borderId="22" xfId="0" applyFont="1" applyFill="1" applyBorder="1" applyAlignment="1"/>
    <xf numFmtId="0" fontId="1" fillId="2" borderId="48" xfId="0" applyFont="1" applyFill="1" applyBorder="1" applyAlignment="1"/>
    <xf numFmtId="49" fontId="1" fillId="2" borderId="49" xfId="0" applyNumberFormat="1" applyFont="1" applyFill="1" applyBorder="1" applyAlignment="1">
      <alignment vertical="center"/>
    </xf>
    <xf numFmtId="0" fontId="1" fillId="2" borderId="50" xfId="0" applyFont="1" applyFill="1" applyBorder="1" applyAlignment="1"/>
    <xf numFmtId="0" fontId="1" fillId="2" borderId="51" xfId="0" applyFont="1" applyFill="1" applyBorder="1" applyAlignment="1"/>
    <xf numFmtId="0" fontId="1" fillId="9" borderId="43" xfId="0" applyFont="1" applyFill="1" applyBorder="1" applyAlignment="1"/>
    <xf numFmtId="0" fontId="1" fillId="7" borderId="22" xfId="0" applyFont="1" applyFill="1" applyBorder="1" applyAlignment="1"/>
    <xf numFmtId="49" fontId="3" fillId="8" borderId="34" xfId="0" applyNumberFormat="1" applyFont="1" applyFill="1" applyBorder="1" applyAlignment="1">
      <alignment vertical="center"/>
    </xf>
    <xf numFmtId="49" fontId="3" fillId="8" borderId="23" xfId="0" applyNumberFormat="1" applyFont="1" applyFill="1" applyBorder="1" applyAlignment="1">
      <alignment vertical="center"/>
    </xf>
    <xf numFmtId="49" fontId="1" fillId="8" borderId="35" xfId="0" applyNumberFormat="1" applyFont="1" applyFill="1" applyBorder="1" applyAlignment="1"/>
    <xf numFmtId="49" fontId="3" fillId="2" borderId="36" xfId="0" applyNumberFormat="1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vertical="center"/>
    </xf>
    <xf numFmtId="9" fontId="1" fillId="2" borderId="37" xfId="0" applyNumberFormat="1" applyFont="1" applyFill="1" applyBorder="1" applyAlignment="1"/>
    <xf numFmtId="165" fontId="3" fillId="2" borderId="6" xfId="0" applyNumberFormat="1" applyFont="1" applyFill="1" applyBorder="1" applyAlignment="1">
      <alignment vertical="center"/>
    </xf>
    <xf numFmtId="0" fontId="6" fillId="7" borderId="22" xfId="0" applyFont="1" applyFill="1" applyBorder="1" applyAlignment="1">
      <alignment vertical="center"/>
    </xf>
    <xf numFmtId="49" fontId="3" fillId="8" borderId="38" xfId="0" applyNumberFormat="1" applyFont="1" applyFill="1" applyBorder="1" applyAlignment="1">
      <alignment vertical="center"/>
    </xf>
    <xf numFmtId="165" fontId="3" fillId="8" borderId="39" xfId="0" applyNumberFormat="1" applyFont="1" applyFill="1" applyBorder="1" applyAlignment="1">
      <alignment vertical="center"/>
    </xf>
    <xf numFmtId="9" fontId="3" fillId="8" borderId="40" xfId="0" applyNumberFormat="1" applyFont="1" applyFill="1" applyBorder="1" applyAlignment="1">
      <alignment vertical="center"/>
    </xf>
    <xf numFmtId="0" fontId="6" fillId="9" borderId="21" xfId="0" applyFont="1" applyFill="1" applyBorder="1" applyAlignment="1">
      <alignment vertical="center"/>
    </xf>
    <xf numFmtId="49" fontId="9" fillId="9" borderId="22" xfId="0" applyNumberFormat="1" applyFont="1" applyFill="1" applyBorder="1" applyAlignment="1">
      <alignment vertical="center"/>
    </xf>
    <xf numFmtId="0" fontId="6" fillId="9" borderId="22" xfId="0" applyFont="1" applyFill="1" applyBorder="1" applyAlignment="1">
      <alignment vertical="center"/>
    </xf>
    <xf numFmtId="0" fontId="6" fillId="9" borderId="52" xfId="0" applyFont="1" applyFill="1" applyBorder="1" applyAlignment="1">
      <alignment vertical="center"/>
    </xf>
    <xf numFmtId="0" fontId="6" fillId="7" borderId="21" xfId="0" applyFont="1" applyFill="1" applyBorder="1" applyAlignment="1">
      <alignment vertical="center"/>
    </xf>
    <xf numFmtId="49" fontId="3" fillId="8" borderId="53" xfId="0" applyNumberFormat="1" applyFont="1" applyFill="1" applyBorder="1" applyAlignment="1">
      <alignment vertical="center"/>
    </xf>
    <xf numFmtId="3" fontId="3" fillId="8" borderId="54" xfId="0" applyNumberFormat="1" applyFont="1" applyFill="1" applyBorder="1" applyAlignment="1">
      <alignment vertical="center"/>
    </xf>
    <xf numFmtId="3" fontId="3" fillId="8" borderId="55" xfId="0" applyNumberFormat="1" applyFont="1" applyFill="1" applyBorder="1" applyAlignment="1">
      <alignment vertical="center"/>
    </xf>
    <xf numFmtId="0" fontId="3" fillId="7" borderId="22" xfId="0" applyFont="1" applyFill="1" applyBorder="1" applyAlignment="1">
      <alignment vertical="center"/>
    </xf>
    <xf numFmtId="164" fontId="3" fillId="2" borderId="22" xfId="0" applyNumberFormat="1" applyFont="1" applyFill="1" applyBorder="1" applyAlignment="1">
      <alignment vertical="center"/>
    </xf>
    <xf numFmtId="165" fontId="3" fillId="8" borderId="40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41" fontId="1" fillId="2" borderId="6" xfId="2" applyFont="1" applyFill="1" applyBorder="1" applyAlignment="1"/>
    <xf numFmtId="49" fontId="2" fillId="3" borderId="5" xfId="0" applyNumberFormat="1" applyFont="1" applyFill="1" applyBorder="1" applyAlignment="1">
      <alignment vertical="center" wrapText="1"/>
    </xf>
    <xf numFmtId="49" fontId="9" fillId="9" borderId="41" xfId="0" applyNumberFormat="1" applyFont="1" applyFill="1" applyBorder="1" applyAlignment="1">
      <alignment vertical="center"/>
    </xf>
    <xf numFmtId="0" fontId="3" fillId="9" borderId="42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7" fillId="3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</cellXfs>
  <cellStyles count="3">
    <cellStyle name="Millares [0]" xfId="2" builtinId="6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98"/>
  <sheetViews>
    <sheetView showGridLines="0" tabSelected="1" zoomScale="150" zoomScaleNormal="150" workbookViewId="0">
      <selection activeCell="B1" sqref="B1:G98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8" width="6" style="1" customWidth="1"/>
    <col min="9" max="249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0"/>
      <c r="C8" s="31"/>
      <c r="D8" s="32"/>
      <c r="E8" s="31"/>
      <c r="F8" s="31"/>
      <c r="G8" s="31"/>
    </row>
    <row r="9" spans="1:7" ht="12" customHeight="1" x14ac:dyDescent="0.25">
      <c r="A9" s="3"/>
      <c r="B9" s="122" t="s">
        <v>0</v>
      </c>
      <c r="C9" s="33" t="s">
        <v>111</v>
      </c>
      <c r="D9" s="34"/>
      <c r="E9" s="127" t="s">
        <v>96</v>
      </c>
      <c r="F9" s="128"/>
      <c r="G9" s="21">
        <v>32000</v>
      </c>
    </row>
    <row r="10" spans="1:7" ht="12" customHeight="1" x14ac:dyDescent="0.25">
      <c r="A10" s="3"/>
      <c r="B10" s="4" t="s">
        <v>1</v>
      </c>
      <c r="C10" s="24" t="s">
        <v>60</v>
      </c>
      <c r="D10" s="34"/>
      <c r="E10" s="125" t="s">
        <v>2</v>
      </c>
      <c r="F10" s="126"/>
      <c r="G10" s="5" t="s">
        <v>61</v>
      </c>
    </row>
    <row r="11" spans="1:7" ht="12" customHeight="1" x14ac:dyDescent="0.25">
      <c r="A11" s="3"/>
      <c r="B11" s="4" t="s">
        <v>3</v>
      </c>
      <c r="C11" s="24" t="s">
        <v>4</v>
      </c>
      <c r="D11" s="34"/>
      <c r="E11" s="125" t="s">
        <v>110</v>
      </c>
      <c r="F11" s="126"/>
      <c r="G11" s="121">
        <v>220</v>
      </c>
    </row>
    <row r="12" spans="1:7" ht="12" customHeight="1" x14ac:dyDescent="0.25">
      <c r="A12" s="3"/>
      <c r="B12" s="4" t="s">
        <v>5</v>
      </c>
      <c r="C12" s="24" t="s">
        <v>62</v>
      </c>
      <c r="D12" s="34"/>
      <c r="E12" s="27" t="s">
        <v>6</v>
      </c>
      <c r="F12" s="28"/>
      <c r="G12" s="6">
        <f>+G9*G11</f>
        <v>7040000</v>
      </c>
    </row>
    <row r="13" spans="1:7" ht="12" customHeight="1" x14ac:dyDescent="0.25">
      <c r="A13" s="3"/>
      <c r="B13" s="4" t="s">
        <v>7</v>
      </c>
      <c r="C13" s="24" t="s">
        <v>107</v>
      </c>
      <c r="D13" s="34"/>
      <c r="E13" s="125" t="s">
        <v>8</v>
      </c>
      <c r="F13" s="126"/>
      <c r="G13" s="5" t="s">
        <v>63</v>
      </c>
    </row>
    <row r="14" spans="1:7" ht="12" customHeight="1" x14ac:dyDescent="0.25">
      <c r="A14" s="3"/>
      <c r="B14" s="4" t="s">
        <v>9</v>
      </c>
      <c r="C14" s="24" t="s">
        <v>64</v>
      </c>
      <c r="D14" s="34"/>
      <c r="E14" s="125" t="s">
        <v>10</v>
      </c>
      <c r="F14" s="126"/>
      <c r="G14" s="5" t="s">
        <v>65</v>
      </c>
    </row>
    <row r="15" spans="1:7" ht="12" customHeight="1" x14ac:dyDescent="0.25">
      <c r="A15" s="3"/>
      <c r="B15" s="4" t="s">
        <v>11</v>
      </c>
      <c r="C15" s="24" t="s">
        <v>112</v>
      </c>
      <c r="D15" s="34"/>
      <c r="E15" s="129" t="s">
        <v>12</v>
      </c>
      <c r="F15" s="130"/>
      <c r="G15" s="5" t="s">
        <v>66</v>
      </c>
    </row>
    <row r="16" spans="1:7" ht="12" customHeight="1" x14ac:dyDescent="0.25">
      <c r="A16" s="2"/>
      <c r="B16" s="35"/>
      <c r="C16" s="36"/>
      <c r="D16" s="31"/>
      <c r="E16" s="37"/>
      <c r="F16" s="37"/>
      <c r="G16" s="38"/>
    </row>
    <row r="17" spans="1:7" ht="12" customHeight="1" x14ac:dyDescent="0.25">
      <c r="A17" s="7"/>
      <c r="B17" s="131" t="s">
        <v>13</v>
      </c>
      <c r="C17" s="132"/>
      <c r="D17" s="132"/>
      <c r="E17" s="132"/>
      <c r="F17" s="132"/>
      <c r="G17" s="132"/>
    </row>
    <row r="18" spans="1:7" ht="12" customHeight="1" x14ac:dyDescent="0.25">
      <c r="A18" s="2"/>
      <c r="B18" s="39"/>
      <c r="C18" s="40"/>
      <c r="D18" s="40"/>
      <c r="E18" s="40"/>
      <c r="F18" s="41"/>
      <c r="G18" s="41"/>
    </row>
    <row r="19" spans="1:7" ht="12" customHeight="1" x14ac:dyDescent="0.25">
      <c r="A19" s="3"/>
      <c r="B19" s="42" t="s">
        <v>14</v>
      </c>
      <c r="C19" s="43"/>
      <c r="D19" s="44"/>
      <c r="E19" s="44"/>
      <c r="F19" s="44"/>
      <c r="G19" s="44"/>
    </row>
    <row r="20" spans="1:7" ht="24" customHeight="1" x14ac:dyDescent="0.25">
      <c r="A20" s="7"/>
      <c r="B20" s="45" t="s">
        <v>15</v>
      </c>
      <c r="C20" s="45" t="s">
        <v>16</v>
      </c>
      <c r="D20" s="45" t="s">
        <v>17</v>
      </c>
      <c r="E20" s="45" t="s">
        <v>18</v>
      </c>
      <c r="F20" s="45" t="s">
        <v>19</v>
      </c>
      <c r="G20" s="45" t="s">
        <v>20</v>
      </c>
    </row>
    <row r="21" spans="1:7" ht="12.75" customHeight="1" x14ac:dyDescent="0.25">
      <c r="A21" s="7"/>
      <c r="B21" s="26" t="s">
        <v>67</v>
      </c>
      <c r="C21" s="8" t="s">
        <v>21</v>
      </c>
      <c r="D21" s="9">
        <v>1</v>
      </c>
      <c r="E21" s="26" t="s">
        <v>68</v>
      </c>
      <c r="F21" s="6">
        <v>30000</v>
      </c>
      <c r="G21" s="6">
        <f>F21*D21</f>
        <v>30000</v>
      </c>
    </row>
    <row r="22" spans="1:7" ht="25.5" x14ac:dyDescent="0.25">
      <c r="A22" s="7"/>
      <c r="B22" s="26" t="s">
        <v>69</v>
      </c>
      <c r="C22" s="8" t="s">
        <v>21</v>
      </c>
      <c r="D22" s="9">
        <v>1</v>
      </c>
      <c r="E22" s="26" t="s">
        <v>68</v>
      </c>
      <c r="F22" s="6">
        <v>30000</v>
      </c>
      <c r="G22" s="6">
        <f>F22*D22</f>
        <v>30000</v>
      </c>
    </row>
    <row r="23" spans="1:7" ht="12.75" customHeight="1" x14ac:dyDescent="0.25">
      <c r="A23" s="7"/>
      <c r="B23" s="26" t="s">
        <v>70</v>
      </c>
      <c r="C23" s="8" t="s">
        <v>21</v>
      </c>
      <c r="D23" s="9">
        <v>9</v>
      </c>
      <c r="E23" s="26" t="s">
        <v>71</v>
      </c>
      <c r="F23" s="6">
        <v>30000</v>
      </c>
      <c r="G23" s="6">
        <f>F23*D23</f>
        <v>270000</v>
      </c>
    </row>
    <row r="24" spans="1:7" ht="12.75" customHeight="1" x14ac:dyDescent="0.25">
      <c r="A24" s="7"/>
      <c r="B24" s="26" t="s">
        <v>72</v>
      </c>
      <c r="C24" s="8" t="s">
        <v>21</v>
      </c>
      <c r="D24" s="9">
        <v>40</v>
      </c>
      <c r="E24" s="26" t="s">
        <v>73</v>
      </c>
      <c r="F24" s="6">
        <v>30000</v>
      </c>
      <c r="G24" s="6">
        <f>F24*D24</f>
        <v>1200000</v>
      </c>
    </row>
    <row r="25" spans="1:7" ht="12" customHeight="1" x14ac:dyDescent="0.25">
      <c r="A25" s="2"/>
      <c r="B25" s="10" t="s">
        <v>22</v>
      </c>
      <c r="C25" s="11"/>
      <c r="D25" s="11"/>
      <c r="E25" s="11"/>
      <c r="F25" s="12"/>
      <c r="G25" s="13">
        <f>SUM(G21:G24)</f>
        <v>1530000</v>
      </c>
    </row>
    <row r="26" spans="1:7" ht="12" customHeight="1" x14ac:dyDescent="0.25">
      <c r="A26" s="3"/>
      <c r="B26" s="39"/>
      <c r="C26" s="41"/>
      <c r="D26" s="41"/>
      <c r="E26" s="41"/>
      <c r="F26" s="46"/>
      <c r="G26" s="46"/>
    </row>
    <row r="27" spans="1:7" ht="24" customHeight="1" x14ac:dyDescent="0.25">
      <c r="A27" s="3"/>
      <c r="B27" s="47" t="s">
        <v>23</v>
      </c>
      <c r="C27" s="48"/>
      <c r="D27" s="49"/>
      <c r="E27" s="49"/>
      <c r="F27" s="50"/>
      <c r="G27" s="50"/>
    </row>
    <row r="28" spans="1:7" ht="12" customHeight="1" x14ac:dyDescent="0.25">
      <c r="A28" s="3"/>
      <c r="B28" s="51" t="s">
        <v>15</v>
      </c>
      <c r="C28" s="52" t="s">
        <v>16</v>
      </c>
      <c r="D28" s="52" t="s">
        <v>17</v>
      </c>
      <c r="E28" s="51" t="s">
        <v>18</v>
      </c>
      <c r="F28" s="52" t="s">
        <v>19</v>
      </c>
      <c r="G28" s="51" t="s">
        <v>20</v>
      </c>
    </row>
    <row r="29" spans="1:7" ht="12" customHeight="1" x14ac:dyDescent="0.25">
      <c r="A29" s="3"/>
      <c r="B29" s="53"/>
      <c r="C29" s="54"/>
      <c r="D29" s="54"/>
      <c r="E29" s="54"/>
      <c r="F29" s="55"/>
      <c r="G29" s="55"/>
    </row>
    <row r="30" spans="1:7" ht="12" customHeight="1" x14ac:dyDescent="0.25">
      <c r="A30" s="2"/>
      <c r="B30" s="14" t="s">
        <v>24</v>
      </c>
      <c r="C30" s="15"/>
      <c r="D30" s="15"/>
      <c r="E30" s="15"/>
      <c r="F30" s="16"/>
      <c r="G30" s="17">
        <f>SUM(G29)</f>
        <v>0</v>
      </c>
    </row>
    <row r="31" spans="1:7" ht="12" customHeight="1" x14ac:dyDescent="0.25">
      <c r="A31" s="3"/>
      <c r="B31" s="56"/>
      <c r="C31" s="57"/>
      <c r="D31" s="57"/>
      <c r="E31" s="57"/>
      <c r="F31" s="58"/>
      <c r="G31" s="58"/>
    </row>
    <row r="32" spans="1:7" ht="24" customHeight="1" x14ac:dyDescent="0.25">
      <c r="A32" s="3"/>
      <c r="B32" s="47" t="s">
        <v>25</v>
      </c>
      <c r="C32" s="48"/>
      <c r="D32" s="49"/>
      <c r="E32" s="49"/>
      <c r="F32" s="50"/>
      <c r="G32" s="50"/>
    </row>
    <row r="33" spans="1:7" ht="12.75" customHeight="1" x14ac:dyDescent="0.25">
      <c r="A33" s="7"/>
      <c r="B33" s="59" t="s">
        <v>15</v>
      </c>
      <c r="C33" s="59" t="s">
        <v>16</v>
      </c>
      <c r="D33" s="59" t="s">
        <v>17</v>
      </c>
      <c r="E33" s="59" t="s">
        <v>18</v>
      </c>
      <c r="F33" s="60" t="s">
        <v>19</v>
      </c>
      <c r="G33" s="59" t="s">
        <v>20</v>
      </c>
    </row>
    <row r="34" spans="1:7" ht="12.75" customHeight="1" x14ac:dyDescent="0.25">
      <c r="A34" s="7"/>
      <c r="B34" s="26" t="s">
        <v>74</v>
      </c>
      <c r="C34" s="8" t="s">
        <v>26</v>
      </c>
      <c r="D34" s="9">
        <v>0.4</v>
      </c>
      <c r="E34" s="5" t="s">
        <v>75</v>
      </c>
      <c r="F34" s="6">
        <v>180000</v>
      </c>
      <c r="G34" s="6">
        <f t="shared" ref="G34:G42" si="0">F34*D34</f>
        <v>72000</v>
      </c>
    </row>
    <row r="35" spans="1:7" ht="12.75" customHeight="1" x14ac:dyDescent="0.25">
      <c r="A35" s="7"/>
      <c r="B35" s="26" t="s">
        <v>76</v>
      </c>
      <c r="C35" s="8" t="s">
        <v>26</v>
      </c>
      <c r="D35" s="9">
        <v>0.2</v>
      </c>
      <c r="E35" s="5" t="s">
        <v>75</v>
      </c>
      <c r="F35" s="6">
        <v>150000</v>
      </c>
      <c r="G35" s="6">
        <f t="shared" si="0"/>
        <v>30000</v>
      </c>
    </row>
    <row r="36" spans="1:7" ht="12.75" customHeight="1" x14ac:dyDescent="0.25">
      <c r="A36" s="7"/>
      <c r="B36" s="26" t="s">
        <v>76</v>
      </c>
      <c r="C36" s="8" t="s">
        <v>26</v>
      </c>
      <c r="D36" s="9">
        <v>0.2</v>
      </c>
      <c r="E36" s="5" t="s">
        <v>75</v>
      </c>
      <c r="F36" s="6">
        <v>150000</v>
      </c>
      <c r="G36" s="6">
        <f t="shared" si="0"/>
        <v>30000</v>
      </c>
    </row>
    <row r="37" spans="1:7" ht="12.75" customHeight="1" x14ac:dyDescent="0.25">
      <c r="A37" s="7"/>
      <c r="B37" s="26" t="s">
        <v>77</v>
      </c>
      <c r="C37" s="8" t="s">
        <v>26</v>
      </c>
      <c r="D37" s="9">
        <v>0.2</v>
      </c>
      <c r="E37" s="5" t="s">
        <v>68</v>
      </c>
      <c r="F37" s="6">
        <v>120000</v>
      </c>
      <c r="G37" s="6">
        <f t="shared" si="0"/>
        <v>24000</v>
      </c>
    </row>
    <row r="38" spans="1:7" ht="12.75" customHeight="1" x14ac:dyDescent="0.25">
      <c r="A38" s="7"/>
      <c r="B38" s="26" t="s">
        <v>78</v>
      </c>
      <c r="C38" s="8" t="s">
        <v>26</v>
      </c>
      <c r="D38" s="9">
        <v>0.3</v>
      </c>
      <c r="E38" s="5" t="s">
        <v>68</v>
      </c>
      <c r="F38" s="6">
        <v>120000</v>
      </c>
      <c r="G38" s="6">
        <f t="shared" si="0"/>
        <v>36000</v>
      </c>
    </row>
    <row r="39" spans="1:7" ht="15" x14ac:dyDescent="0.25">
      <c r="A39" s="7"/>
      <c r="B39" s="26" t="s">
        <v>79</v>
      </c>
      <c r="C39" s="8" t="s">
        <v>26</v>
      </c>
      <c r="D39" s="9">
        <v>0.2</v>
      </c>
      <c r="E39" s="5" t="s">
        <v>68</v>
      </c>
      <c r="F39" s="6">
        <v>50000</v>
      </c>
      <c r="G39" s="6">
        <f t="shared" si="0"/>
        <v>10000</v>
      </c>
    </row>
    <row r="40" spans="1:7" ht="15" x14ac:dyDescent="0.25">
      <c r="A40" s="7"/>
      <c r="B40" s="26" t="s">
        <v>80</v>
      </c>
      <c r="C40" s="8" t="s">
        <v>26</v>
      </c>
      <c r="D40" s="9">
        <v>0.2</v>
      </c>
      <c r="E40" s="5" t="s">
        <v>68</v>
      </c>
      <c r="F40" s="6">
        <v>150000</v>
      </c>
      <c r="G40" s="6">
        <f t="shared" si="0"/>
        <v>30000</v>
      </c>
    </row>
    <row r="41" spans="1:7" ht="15" x14ac:dyDescent="0.25">
      <c r="A41" s="7"/>
      <c r="B41" s="26" t="s">
        <v>81</v>
      </c>
      <c r="C41" s="8" t="s">
        <v>26</v>
      </c>
      <c r="D41" s="9">
        <v>0.125</v>
      </c>
      <c r="E41" s="5" t="s">
        <v>68</v>
      </c>
      <c r="F41" s="6">
        <v>10000</v>
      </c>
      <c r="G41" s="6">
        <f t="shared" si="0"/>
        <v>1250</v>
      </c>
    </row>
    <row r="42" spans="1:7" ht="12.75" customHeight="1" x14ac:dyDescent="0.25">
      <c r="A42" s="7"/>
      <c r="B42" s="26" t="s">
        <v>82</v>
      </c>
      <c r="C42" s="8" t="s">
        <v>26</v>
      </c>
      <c r="D42" s="9">
        <v>0.2</v>
      </c>
      <c r="E42" s="5" t="s">
        <v>83</v>
      </c>
      <c r="F42" s="6">
        <v>125000</v>
      </c>
      <c r="G42" s="6">
        <f t="shared" si="0"/>
        <v>25000</v>
      </c>
    </row>
    <row r="43" spans="1:7" ht="12.75" customHeight="1" x14ac:dyDescent="0.25">
      <c r="A43" s="7"/>
      <c r="B43" s="14" t="s">
        <v>27</v>
      </c>
      <c r="C43" s="15"/>
      <c r="D43" s="15"/>
      <c r="E43" s="15"/>
      <c r="F43" s="16"/>
      <c r="G43" s="17">
        <f>SUM(G34:G42)</f>
        <v>258250</v>
      </c>
    </row>
    <row r="44" spans="1:7" ht="12.75" customHeight="1" x14ac:dyDescent="0.25">
      <c r="A44" s="7"/>
      <c r="B44" s="56"/>
      <c r="C44" s="57"/>
      <c r="D44" s="57"/>
      <c r="E44" s="57"/>
      <c r="F44" s="58"/>
      <c r="G44" s="58"/>
    </row>
    <row r="45" spans="1:7" ht="25.5" customHeight="1" x14ac:dyDescent="0.25">
      <c r="A45" s="7"/>
      <c r="B45" s="47" t="s">
        <v>28</v>
      </c>
      <c r="C45" s="48"/>
      <c r="D45" s="49"/>
      <c r="E45" s="49"/>
      <c r="F45" s="50"/>
      <c r="G45" s="50"/>
    </row>
    <row r="46" spans="1:7" ht="25.5" customHeight="1" x14ac:dyDescent="0.25">
      <c r="A46" s="7"/>
      <c r="B46" s="60" t="s">
        <v>29</v>
      </c>
      <c r="C46" s="60" t="s">
        <v>30</v>
      </c>
      <c r="D46" s="60" t="s">
        <v>31</v>
      </c>
      <c r="E46" s="60" t="s">
        <v>18</v>
      </c>
      <c r="F46" s="60" t="s">
        <v>19</v>
      </c>
      <c r="G46" s="60" t="s">
        <v>20</v>
      </c>
    </row>
    <row r="47" spans="1:7" ht="12" customHeight="1" x14ac:dyDescent="0.25">
      <c r="A47" s="3"/>
      <c r="B47" s="18" t="s">
        <v>32</v>
      </c>
      <c r="C47" s="61"/>
      <c r="D47" s="61"/>
      <c r="E47" s="62"/>
      <c r="F47" s="63"/>
      <c r="G47" s="61"/>
    </row>
    <row r="48" spans="1:7" ht="15" x14ac:dyDescent="0.25">
      <c r="A48" s="3"/>
      <c r="B48" s="27" t="s">
        <v>33</v>
      </c>
      <c r="C48" s="19" t="s">
        <v>84</v>
      </c>
      <c r="D48" s="20">
        <v>1.2</v>
      </c>
      <c r="E48" s="19" t="s">
        <v>68</v>
      </c>
      <c r="F48" s="21">
        <v>391272</v>
      </c>
      <c r="G48" s="21">
        <f>F48*D48</f>
        <v>469526.39999999997</v>
      </c>
    </row>
    <row r="49" spans="1:7" ht="12.75" customHeight="1" x14ac:dyDescent="0.25">
      <c r="A49" s="7"/>
      <c r="B49" s="18" t="s">
        <v>85</v>
      </c>
      <c r="C49" s="19"/>
      <c r="D49" s="20"/>
      <c r="E49" s="19"/>
      <c r="F49" s="21"/>
      <c r="G49" s="21"/>
    </row>
    <row r="50" spans="1:7" ht="12.75" customHeight="1" x14ac:dyDescent="0.25">
      <c r="A50" s="7"/>
      <c r="B50" s="27" t="s">
        <v>86</v>
      </c>
      <c r="C50" s="19" t="s">
        <v>34</v>
      </c>
      <c r="D50" s="20">
        <v>700</v>
      </c>
      <c r="E50" s="19" t="s">
        <v>68</v>
      </c>
      <c r="F50" s="21">
        <v>1428</v>
      </c>
      <c r="G50" s="21">
        <f>F50*D50</f>
        <v>999600</v>
      </c>
    </row>
    <row r="51" spans="1:7" ht="12.75" customHeight="1" x14ac:dyDescent="0.25">
      <c r="A51" s="7"/>
      <c r="B51" s="27" t="s">
        <v>87</v>
      </c>
      <c r="C51" s="19" t="s">
        <v>34</v>
      </c>
      <c r="D51" s="20">
        <v>500</v>
      </c>
      <c r="E51" s="19" t="s">
        <v>68</v>
      </c>
      <c r="F51" s="21">
        <v>1660</v>
      </c>
      <c r="G51" s="21">
        <f>F51*D51</f>
        <v>830000</v>
      </c>
    </row>
    <row r="52" spans="1:7" ht="12.75" customHeight="1" x14ac:dyDescent="0.25">
      <c r="A52" s="7"/>
      <c r="B52" s="18" t="s">
        <v>88</v>
      </c>
      <c r="C52" s="19"/>
      <c r="D52" s="20"/>
      <c r="E52" s="19"/>
      <c r="F52" s="21"/>
      <c r="G52" s="21"/>
    </row>
    <row r="53" spans="1:7" ht="12.75" customHeight="1" x14ac:dyDescent="0.25">
      <c r="A53" s="7"/>
      <c r="B53" s="27" t="s">
        <v>103</v>
      </c>
      <c r="C53" s="19" t="s">
        <v>89</v>
      </c>
      <c r="D53" s="20">
        <v>0.4</v>
      </c>
      <c r="E53" s="19" t="s">
        <v>90</v>
      </c>
      <c r="F53" s="21">
        <v>152082</v>
      </c>
      <c r="G53" s="21">
        <f>AVERAGE(D53*F53)</f>
        <v>60832.800000000003</v>
      </c>
    </row>
    <row r="54" spans="1:7" ht="12.75" customHeight="1" x14ac:dyDescent="0.25">
      <c r="A54" s="7"/>
      <c r="B54" s="27" t="s">
        <v>104</v>
      </c>
      <c r="C54" s="19" t="s">
        <v>34</v>
      </c>
      <c r="D54" s="20">
        <v>1</v>
      </c>
      <c r="E54" s="19" t="s">
        <v>83</v>
      </c>
      <c r="F54" s="21">
        <v>80900</v>
      </c>
      <c r="G54" s="21">
        <f>AVERAGE(D54*F54)</f>
        <v>80900</v>
      </c>
    </row>
    <row r="55" spans="1:7" ht="12.75" customHeight="1" x14ac:dyDescent="0.25">
      <c r="A55" s="7"/>
      <c r="B55" s="18" t="s">
        <v>91</v>
      </c>
      <c r="C55" s="19"/>
      <c r="D55" s="20"/>
      <c r="E55" s="19"/>
      <c r="F55" s="21"/>
      <c r="G55" s="21"/>
    </row>
    <row r="56" spans="1:7" ht="12.75" customHeight="1" x14ac:dyDescent="0.25">
      <c r="A56" s="7"/>
      <c r="B56" s="25" t="s">
        <v>105</v>
      </c>
      <c r="C56" s="19" t="s">
        <v>100</v>
      </c>
      <c r="D56" s="20">
        <v>4</v>
      </c>
      <c r="E56" s="19" t="s">
        <v>101</v>
      </c>
      <c r="F56" s="21">
        <v>11710</v>
      </c>
      <c r="G56" s="21">
        <f>F56*D56</f>
        <v>46840</v>
      </c>
    </row>
    <row r="57" spans="1:7" ht="12.75" customHeight="1" x14ac:dyDescent="0.25">
      <c r="A57" s="7"/>
      <c r="B57" s="27" t="s">
        <v>106</v>
      </c>
      <c r="C57" s="19" t="s">
        <v>89</v>
      </c>
      <c r="D57" s="20">
        <v>0.15</v>
      </c>
      <c r="E57" s="19" t="s">
        <v>68</v>
      </c>
      <c r="F57" s="21">
        <v>101150</v>
      </c>
      <c r="G57" s="21">
        <f>F57*D57</f>
        <v>15172.5</v>
      </c>
    </row>
    <row r="58" spans="1:7" ht="12.75" customHeight="1" x14ac:dyDescent="0.25">
      <c r="A58" s="7"/>
      <c r="B58" s="14" t="s">
        <v>35</v>
      </c>
      <c r="C58" s="15"/>
      <c r="D58" s="15"/>
      <c r="E58" s="15"/>
      <c r="F58" s="16"/>
      <c r="G58" s="17">
        <f>SUM(G47:G57)</f>
        <v>2502871.6999999997</v>
      </c>
    </row>
    <row r="59" spans="1:7" ht="12.75" customHeight="1" x14ac:dyDescent="0.25">
      <c r="A59" s="7"/>
      <c r="B59" s="56"/>
      <c r="C59" s="57"/>
      <c r="D59" s="57"/>
      <c r="E59" s="64"/>
      <c r="F59" s="58"/>
      <c r="G59" s="58"/>
    </row>
    <row r="60" spans="1:7" ht="13.5" customHeight="1" x14ac:dyDescent="0.25">
      <c r="A60" s="3"/>
      <c r="B60" s="47" t="s">
        <v>36</v>
      </c>
      <c r="C60" s="48"/>
      <c r="D60" s="49"/>
      <c r="E60" s="49"/>
      <c r="F60" s="50"/>
      <c r="G60" s="50"/>
    </row>
    <row r="61" spans="1:7" ht="12" customHeight="1" x14ac:dyDescent="0.25">
      <c r="A61" s="2"/>
      <c r="B61" s="59" t="s">
        <v>37</v>
      </c>
      <c r="C61" s="60" t="s">
        <v>30</v>
      </c>
      <c r="D61" s="60" t="s">
        <v>31</v>
      </c>
      <c r="E61" s="59" t="s">
        <v>18</v>
      </c>
      <c r="F61" s="60" t="s">
        <v>19</v>
      </c>
      <c r="G61" s="59" t="s">
        <v>20</v>
      </c>
    </row>
    <row r="62" spans="1:7" ht="12" customHeight="1" x14ac:dyDescent="0.25">
      <c r="A62" s="3"/>
      <c r="B62" s="26" t="s">
        <v>92</v>
      </c>
      <c r="C62" s="19" t="s">
        <v>93</v>
      </c>
      <c r="D62" s="21">
        <v>2</v>
      </c>
      <c r="E62" s="8" t="s">
        <v>73</v>
      </c>
      <c r="F62" s="121">
        <v>80000</v>
      </c>
      <c r="G62" s="21">
        <f>+F62*D62</f>
        <v>160000</v>
      </c>
    </row>
    <row r="63" spans="1:7" ht="10.5" customHeight="1" x14ac:dyDescent="0.25">
      <c r="A63" s="3"/>
      <c r="B63" s="26" t="s">
        <v>94</v>
      </c>
      <c r="C63" s="19" t="s">
        <v>95</v>
      </c>
      <c r="D63" s="21">
        <v>2</v>
      </c>
      <c r="E63" s="8" t="s">
        <v>73</v>
      </c>
      <c r="F63" s="121">
        <v>200000</v>
      </c>
      <c r="G63" s="21">
        <f>+F63*D63</f>
        <v>400000</v>
      </c>
    </row>
    <row r="64" spans="1:7" ht="12.75" customHeight="1" x14ac:dyDescent="0.25">
      <c r="A64" s="7"/>
      <c r="B64" s="26"/>
      <c r="C64" s="19"/>
      <c r="D64" s="21"/>
      <c r="E64" s="8"/>
      <c r="F64" s="121"/>
      <c r="G64" s="21"/>
    </row>
    <row r="65" spans="1:7" ht="13.5" customHeight="1" x14ac:dyDescent="0.25">
      <c r="A65" s="3"/>
      <c r="B65" s="65" t="s">
        <v>38</v>
      </c>
      <c r="C65" s="66"/>
      <c r="D65" s="66"/>
      <c r="E65" s="66"/>
      <c r="F65" s="67"/>
      <c r="G65" s="68">
        <f>SUM(G62:G64)</f>
        <v>560000</v>
      </c>
    </row>
    <row r="66" spans="1:7" ht="12" customHeight="1" x14ac:dyDescent="0.25">
      <c r="A66" s="2"/>
      <c r="B66" s="69"/>
      <c r="C66" s="69"/>
      <c r="D66" s="69"/>
      <c r="E66" s="69"/>
      <c r="F66" s="70"/>
      <c r="G66" s="70"/>
    </row>
    <row r="67" spans="1:7" ht="12" customHeight="1" x14ac:dyDescent="0.25">
      <c r="A67" s="23"/>
      <c r="B67" s="71" t="s">
        <v>39</v>
      </c>
      <c r="C67" s="72"/>
      <c r="D67" s="72"/>
      <c r="E67" s="72"/>
      <c r="F67" s="72"/>
      <c r="G67" s="73">
        <f>G25+G30+G43+G58+G65</f>
        <v>4851121.6999999993</v>
      </c>
    </row>
    <row r="68" spans="1:7" ht="12" customHeight="1" x14ac:dyDescent="0.25">
      <c r="A68" s="23"/>
      <c r="B68" s="74" t="s">
        <v>40</v>
      </c>
      <c r="C68" s="75"/>
      <c r="D68" s="75"/>
      <c r="E68" s="75"/>
      <c r="F68" s="75"/>
      <c r="G68" s="76">
        <f>G67*0.05</f>
        <v>242556.08499999996</v>
      </c>
    </row>
    <row r="69" spans="1:7" ht="12" customHeight="1" x14ac:dyDescent="0.25">
      <c r="A69" s="23"/>
      <c r="B69" s="77" t="s">
        <v>41</v>
      </c>
      <c r="C69" s="78"/>
      <c r="D69" s="78"/>
      <c r="E69" s="78"/>
      <c r="F69" s="78"/>
      <c r="G69" s="79">
        <f>G68+G67</f>
        <v>5093677.7849999992</v>
      </c>
    </row>
    <row r="70" spans="1:7" ht="12" customHeight="1" x14ac:dyDescent="0.25">
      <c r="A70" s="23"/>
      <c r="B70" s="74" t="s">
        <v>42</v>
      </c>
      <c r="C70" s="75"/>
      <c r="D70" s="75"/>
      <c r="E70" s="75"/>
      <c r="F70" s="75"/>
      <c r="G70" s="76">
        <f>G12</f>
        <v>7040000</v>
      </c>
    </row>
    <row r="71" spans="1:7" ht="12" customHeight="1" x14ac:dyDescent="0.25">
      <c r="A71" s="23"/>
      <c r="B71" s="80" t="s">
        <v>43</v>
      </c>
      <c r="C71" s="81"/>
      <c r="D71" s="81"/>
      <c r="E71" s="81"/>
      <c r="F71" s="81"/>
      <c r="G71" s="82">
        <f>G70-G69</f>
        <v>1946322.2150000008</v>
      </c>
    </row>
    <row r="72" spans="1:7" ht="12" customHeight="1" x14ac:dyDescent="0.25">
      <c r="A72" s="23"/>
      <c r="B72" s="83" t="s">
        <v>108</v>
      </c>
      <c r="C72" s="84"/>
      <c r="D72" s="84"/>
      <c r="E72" s="84"/>
      <c r="F72" s="84"/>
      <c r="G72" s="85"/>
    </row>
    <row r="73" spans="1:7" ht="12.75" customHeight="1" thickBot="1" x14ac:dyDescent="0.3">
      <c r="A73" s="23"/>
      <c r="B73" s="86"/>
      <c r="C73" s="84"/>
      <c r="D73" s="84"/>
      <c r="E73" s="84"/>
      <c r="F73" s="84"/>
      <c r="G73" s="85"/>
    </row>
    <row r="74" spans="1:7" ht="12" customHeight="1" x14ac:dyDescent="0.25">
      <c r="A74" s="23"/>
      <c r="B74" s="87" t="s">
        <v>109</v>
      </c>
      <c r="C74" s="88"/>
      <c r="D74" s="88"/>
      <c r="E74" s="88"/>
      <c r="F74" s="89"/>
      <c r="G74" s="85"/>
    </row>
    <row r="75" spans="1:7" ht="12" customHeight="1" x14ac:dyDescent="0.25">
      <c r="A75" s="23"/>
      <c r="B75" s="90" t="s">
        <v>44</v>
      </c>
      <c r="C75" s="91"/>
      <c r="D75" s="91"/>
      <c r="E75" s="91"/>
      <c r="F75" s="92"/>
      <c r="G75" s="85"/>
    </row>
    <row r="76" spans="1:7" ht="12" customHeight="1" x14ac:dyDescent="0.25">
      <c r="A76" s="23"/>
      <c r="B76" s="90" t="s">
        <v>45</v>
      </c>
      <c r="C76" s="91"/>
      <c r="D76" s="91"/>
      <c r="E76" s="91"/>
      <c r="F76" s="92"/>
      <c r="G76" s="85"/>
    </row>
    <row r="77" spans="1:7" ht="12" customHeight="1" x14ac:dyDescent="0.25">
      <c r="A77" s="23"/>
      <c r="B77" s="90" t="s">
        <v>46</v>
      </c>
      <c r="C77" s="91"/>
      <c r="D77" s="91"/>
      <c r="E77" s="91"/>
      <c r="F77" s="92"/>
      <c r="G77" s="85"/>
    </row>
    <row r="78" spans="1:7" ht="12" customHeight="1" x14ac:dyDescent="0.25">
      <c r="A78" s="23"/>
      <c r="B78" s="90" t="s">
        <v>47</v>
      </c>
      <c r="C78" s="91"/>
      <c r="D78" s="91"/>
      <c r="E78" s="91"/>
      <c r="F78" s="92"/>
      <c r="G78" s="85"/>
    </row>
    <row r="79" spans="1:7" ht="12" customHeight="1" x14ac:dyDescent="0.25">
      <c r="A79" s="23"/>
      <c r="B79" s="90" t="s">
        <v>48</v>
      </c>
      <c r="C79" s="91"/>
      <c r="D79" s="91"/>
      <c r="E79" s="91"/>
      <c r="F79" s="92"/>
      <c r="G79" s="85"/>
    </row>
    <row r="80" spans="1:7" ht="12" customHeight="1" x14ac:dyDescent="0.25">
      <c r="A80" s="23"/>
      <c r="B80" s="90" t="s">
        <v>49</v>
      </c>
      <c r="C80" s="91"/>
      <c r="D80" s="91"/>
      <c r="E80" s="91"/>
      <c r="F80" s="92"/>
      <c r="G80" s="85"/>
    </row>
    <row r="81" spans="1:7" ht="12.75" customHeight="1" thickBot="1" x14ac:dyDescent="0.3">
      <c r="A81" s="23"/>
      <c r="B81" s="93" t="s">
        <v>102</v>
      </c>
      <c r="C81" s="94"/>
      <c r="D81" s="94"/>
      <c r="E81" s="94"/>
      <c r="F81" s="95"/>
      <c r="G81" s="85"/>
    </row>
    <row r="82" spans="1:7" ht="12.75" customHeight="1" x14ac:dyDescent="0.25">
      <c r="A82" s="23"/>
      <c r="B82" s="86"/>
      <c r="C82" s="91"/>
      <c r="D82" s="91"/>
      <c r="E82" s="91"/>
      <c r="F82" s="91"/>
      <c r="G82" s="85"/>
    </row>
    <row r="83" spans="1:7" ht="15" customHeight="1" thickBot="1" x14ac:dyDescent="0.3">
      <c r="A83" s="23"/>
      <c r="B83" s="123" t="s">
        <v>50</v>
      </c>
      <c r="C83" s="124"/>
      <c r="D83" s="96"/>
      <c r="E83" s="97"/>
      <c r="F83" s="97"/>
      <c r="G83" s="85"/>
    </row>
    <row r="84" spans="1:7" ht="12" customHeight="1" x14ac:dyDescent="0.25">
      <c r="A84" s="23"/>
      <c r="B84" s="98" t="s">
        <v>37</v>
      </c>
      <c r="C84" s="99" t="s">
        <v>51</v>
      </c>
      <c r="D84" s="100" t="s">
        <v>52</v>
      </c>
      <c r="E84" s="97"/>
      <c r="F84" s="97"/>
      <c r="G84" s="85"/>
    </row>
    <row r="85" spans="1:7" ht="12" customHeight="1" x14ac:dyDescent="0.25">
      <c r="A85" s="23"/>
      <c r="B85" s="101" t="s">
        <v>53</v>
      </c>
      <c r="C85" s="102">
        <f>G25</f>
        <v>1530000</v>
      </c>
      <c r="D85" s="103">
        <f>(C85/$C$91)</f>
        <v>0.30037235659184913</v>
      </c>
      <c r="E85" s="97"/>
      <c r="F85" s="97"/>
      <c r="G85" s="85"/>
    </row>
    <row r="86" spans="1:7" ht="12" customHeight="1" x14ac:dyDescent="0.25">
      <c r="A86" s="23"/>
      <c r="B86" s="101" t="s">
        <v>54</v>
      </c>
      <c r="C86" s="102">
        <f>G30</f>
        <v>0</v>
      </c>
      <c r="D86" s="103">
        <f t="shared" ref="D86:D90" si="1">(C86/$C$91)</f>
        <v>0</v>
      </c>
      <c r="E86" s="97"/>
      <c r="F86" s="97"/>
      <c r="G86" s="85"/>
    </row>
    <row r="87" spans="1:7" ht="12" customHeight="1" x14ac:dyDescent="0.25">
      <c r="A87" s="23"/>
      <c r="B87" s="101" t="s">
        <v>55</v>
      </c>
      <c r="C87" s="102">
        <f>G43</f>
        <v>258250</v>
      </c>
      <c r="D87" s="103">
        <f t="shared" si="1"/>
        <v>5.0700105287480417E-2</v>
      </c>
      <c r="E87" s="97"/>
      <c r="F87" s="97"/>
      <c r="G87" s="85"/>
    </row>
    <row r="88" spans="1:7" ht="12" customHeight="1" x14ac:dyDescent="0.25">
      <c r="A88" s="23"/>
      <c r="B88" s="101" t="s">
        <v>29</v>
      </c>
      <c r="C88" s="102">
        <f>G58</f>
        <v>2502871.6999999997</v>
      </c>
      <c r="D88" s="103">
        <f t="shared" si="1"/>
        <v>0.49136828155297224</v>
      </c>
      <c r="E88" s="97"/>
      <c r="F88" s="97"/>
      <c r="G88" s="85"/>
    </row>
    <row r="89" spans="1:7" ht="12" customHeight="1" x14ac:dyDescent="0.25">
      <c r="A89" s="23"/>
      <c r="B89" s="101" t="s">
        <v>56</v>
      </c>
      <c r="C89" s="104">
        <f>G65</f>
        <v>560000</v>
      </c>
      <c r="D89" s="103">
        <f t="shared" si="1"/>
        <v>0.10994020894865067</v>
      </c>
      <c r="E89" s="105"/>
      <c r="F89" s="105"/>
      <c r="G89" s="85"/>
    </row>
    <row r="90" spans="1:7" ht="12" customHeight="1" x14ac:dyDescent="0.25">
      <c r="A90" s="23"/>
      <c r="B90" s="101" t="s">
        <v>57</v>
      </c>
      <c r="C90" s="104">
        <f>G68</f>
        <v>242556.08499999996</v>
      </c>
      <c r="D90" s="103">
        <f t="shared" si="1"/>
        <v>4.7619047619047616E-2</v>
      </c>
      <c r="E90" s="105"/>
      <c r="F90" s="105"/>
      <c r="G90" s="85"/>
    </row>
    <row r="91" spans="1:7" ht="12.75" customHeight="1" thickBot="1" x14ac:dyDescent="0.3">
      <c r="A91" s="23"/>
      <c r="B91" s="106" t="s">
        <v>58</v>
      </c>
      <c r="C91" s="107">
        <f>SUM(C85:C90)</f>
        <v>5093677.7849999992</v>
      </c>
      <c r="D91" s="108">
        <f>SUM(D85:D90)</f>
        <v>1</v>
      </c>
      <c r="E91" s="105"/>
      <c r="F91" s="105"/>
      <c r="G91" s="85"/>
    </row>
    <row r="92" spans="1:7" ht="12" customHeight="1" x14ac:dyDescent="0.25">
      <c r="A92" s="23"/>
      <c r="B92" s="86"/>
      <c r="C92" s="84"/>
      <c r="D92" s="84"/>
      <c r="E92" s="84"/>
      <c r="F92" s="84"/>
      <c r="G92" s="85"/>
    </row>
    <row r="93" spans="1:7" ht="12.75" customHeight="1" x14ac:dyDescent="0.25">
      <c r="A93" s="23"/>
      <c r="B93" s="29"/>
      <c r="C93" s="84"/>
      <c r="D93" s="84"/>
      <c r="E93" s="84"/>
      <c r="F93" s="84"/>
      <c r="G93" s="85"/>
    </row>
    <row r="94" spans="1:7" ht="12" customHeight="1" thickBot="1" x14ac:dyDescent="0.3">
      <c r="A94" s="22"/>
      <c r="B94" s="109"/>
      <c r="C94" s="110" t="s">
        <v>97</v>
      </c>
      <c r="D94" s="111"/>
      <c r="E94" s="112"/>
      <c r="F94" s="113"/>
      <c r="G94" s="85"/>
    </row>
    <row r="95" spans="1:7" ht="12" customHeight="1" x14ac:dyDescent="0.25">
      <c r="A95" s="23"/>
      <c r="B95" s="114" t="s">
        <v>99</v>
      </c>
      <c r="C95" s="115">
        <v>30000</v>
      </c>
      <c r="D95" s="115">
        <v>32000</v>
      </c>
      <c r="E95" s="116">
        <v>34000</v>
      </c>
      <c r="F95" s="117"/>
      <c r="G95" s="118"/>
    </row>
    <row r="96" spans="1:7" ht="12.75" customHeight="1" thickBot="1" x14ac:dyDescent="0.3">
      <c r="A96" s="23"/>
      <c r="B96" s="106" t="s">
        <v>98</v>
      </c>
      <c r="C96" s="107">
        <f>(G69/C95)</f>
        <v>169.78925949999999</v>
      </c>
      <c r="D96" s="107">
        <f>(G69/D95)</f>
        <v>159.17743078124997</v>
      </c>
      <c r="E96" s="119">
        <f>(G69/E95)</f>
        <v>149.81405249999997</v>
      </c>
      <c r="F96" s="117"/>
      <c r="G96" s="118"/>
    </row>
    <row r="97" spans="1:7" ht="15.6" customHeight="1" x14ac:dyDescent="0.25">
      <c r="A97" s="23"/>
      <c r="B97" s="83" t="s">
        <v>59</v>
      </c>
      <c r="C97" s="91"/>
      <c r="D97" s="91"/>
      <c r="E97" s="91"/>
      <c r="F97" s="91"/>
      <c r="G97" s="91"/>
    </row>
    <row r="98" spans="1:7" ht="11.25" customHeight="1" x14ac:dyDescent="0.25">
      <c r="B98" s="120"/>
      <c r="C98" s="120"/>
      <c r="D98" s="120"/>
      <c r="E98" s="120"/>
      <c r="F98" s="120"/>
      <c r="G98" s="120"/>
    </row>
  </sheetData>
  <mergeCells count="8">
    <mergeCell ref="B83:C8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14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Maíz Choclo Aire Libre</vt:lpstr>
      <vt:lpstr>'Maíz Choclo Aire Libre'!Área_de_impresión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2022-06-16T21:53:26Z</cp:lastPrinted>
  <dcterms:created xsi:type="dcterms:W3CDTF">2020-11-27T12:49:26Z</dcterms:created>
  <dcterms:modified xsi:type="dcterms:W3CDTF">2022-06-16T21:54:36Z</dcterms:modified>
</cp:coreProperties>
</file>