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20325" windowHeight="9435"/>
  </bookViews>
  <sheets>
    <sheet name="MAIZ CHOCLO" sheetId="1" r:id="rId1"/>
  </sheets>
  <definedNames>
    <definedName name="_xlnm.Print_Area" localSheetId="0">'MAIZ CHOCLO'!$B$2:$G$94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56" i="1"/>
  <c r="G54" i="1"/>
  <c r="G53" i="1"/>
  <c r="G51" i="1"/>
  <c r="G50" i="1"/>
  <c r="G48" i="1"/>
  <c r="G42" i="1"/>
  <c r="G41" i="1"/>
  <c r="G40" i="1"/>
  <c r="G39" i="1"/>
  <c r="G37" i="1"/>
  <c r="G36" i="1"/>
  <c r="G35" i="1"/>
  <c r="G34" i="1"/>
  <c r="G22" i="1"/>
  <c r="G21" i="1"/>
  <c r="G12" i="1"/>
  <c r="G57" i="1" l="1"/>
  <c r="G63" i="1"/>
  <c r="G43" i="1"/>
  <c r="G25" i="1"/>
  <c r="D92" i="1" l="1"/>
  <c r="C84" i="1"/>
  <c r="C85" i="1" l="1"/>
  <c r="C82" i="1"/>
  <c r="C86" i="1"/>
  <c r="C83" i="1" l="1"/>
  <c r="G68" i="1"/>
  <c r="G65" i="1" l="1"/>
  <c r="G66" i="1" s="1"/>
  <c r="C87" i="1" s="1"/>
  <c r="G67" i="1" l="1"/>
  <c r="D93" i="1" s="1"/>
  <c r="C88" i="1"/>
  <c r="D82" i="1" s="1"/>
  <c r="C93" i="1" l="1"/>
  <c r="E93" i="1"/>
  <c r="G69" i="1"/>
  <c r="D87" i="1"/>
  <c r="D85" i="1"/>
  <c r="D86" i="1"/>
  <c r="D84" i="1"/>
  <c r="D88" i="1" l="1"/>
</calcChain>
</file>

<file path=xl/sharedStrings.xml><?xml version="1.0" encoding="utf-8"?>
<sst xmlns="http://schemas.openxmlformats.org/spreadsheetml/2006/main" count="164" uniqueCount="109">
  <si>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</si>
  <si>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</si>
  <si>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</si>
  <si>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</si>
  <si>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</si>
  <si>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</si>
  <si>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</si>
  <si>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</si>
  <si>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</si>
  <si>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</si>
  <si>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</si>
  <si>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</si>
  <si>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</si>
  <si>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</si>
  <si>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</si>
  <si>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</si>
  <si>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</si>
  <si>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</si>
  <si>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</si>
  <si>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</si>
  <si>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</si>
  <si>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</si>
  <si>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</si>
  <si>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</si>
  <si>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</si>
  <si>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</si>
  <si>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</si>
  <si>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</si>
  <si>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</si>
  <si>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</si>
  <si>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</si>
  <si>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</si>
  <si>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</si>
  <si>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</si>
  <si>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</si>
  <si>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</si>
  <si>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</si>
  <si>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</si>
  <si>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</si>
  <si>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</si>
  <si>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</si>
  <si>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</si>
  <si>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</si>
  <si>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</si>
  <si>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</si>
  <si>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</si>
  <si>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</si>
  <si>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</si>
  <si>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</si>
  <si>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</si>
  <si>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</si>
  <si>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</si>
  <si>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</si>
  <si>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</si>
  <si>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</si>
  <si>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</si>
  <si>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</si>
  <si>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</si>
  <si>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</si>
  <si>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</si>
  <si>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</si>
  <si>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</si>
  <si>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</si>
  <si>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Lib. B. O'Higgins</t>
  </si>
  <si>
    <t>Rancagua</t>
  </si>
  <si>
    <t>Todas</t>
  </si>
  <si>
    <t>Acarreo de insumos</t>
  </si>
  <si>
    <t>bolsa</t>
  </si>
  <si>
    <t>INSECTICIDAS</t>
  </si>
  <si>
    <t>lt</t>
  </si>
  <si>
    <t>Riego de pre-siembra</t>
  </si>
  <si>
    <t>Rastraje</t>
  </si>
  <si>
    <t>Siembra y fertilización</t>
  </si>
  <si>
    <t>Trazado de acequias</t>
  </si>
  <si>
    <t>HERBICIDAS</t>
  </si>
  <si>
    <t>Lorsban 4 E</t>
  </si>
  <si>
    <t>MAIZ CHOCLO</t>
  </si>
  <si>
    <t>Medio</t>
  </si>
  <si>
    <t xml:space="preserve"> Enero</t>
  </si>
  <si>
    <t>Mercado local</t>
  </si>
  <si>
    <t>Enero</t>
  </si>
  <si>
    <t>Heladas</t>
  </si>
  <si>
    <t>Septiembre - Octubre</t>
  </si>
  <si>
    <t>Movimiento insumos para siembra</t>
  </si>
  <si>
    <t>Octubre - Marzo</t>
  </si>
  <si>
    <t>Cosecha</t>
  </si>
  <si>
    <t>Diciembre - Enero</t>
  </si>
  <si>
    <t>Aradura (Arado vertedera)</t>
  </si>
  <si>
    <t>Agosto - Sept.</t>
  </si>
  <si>
    <t>Melgadura</t>
  </si>
  <si>
    <t>Aplicación de insecticida</t>
  </si>
  <si>
    <t>Cultivador/Aporca/Fert. Nitrog.</t>
  </si>
  <si>
    <t>Octubre</t>
  </si>
  <si>
    <t>SEMILLA</t>
  </si>
  <si>
    <t>Semilla</t>
  </si>
  <si>
    <t>FERTLIZANTES</t>
  </si>
  <si>
    <t>Mezcla maicera</t>
  </si>
  <si>
    <t>Urea</t>
  </si>
  <si>
    <t>Frontier</t>
  </si>
  <si>
    <t>Septiembre</t>
  </si>
  <si>
    <t>Arrat</t>
  </si>
  <si>
    <t>Traslados al mercado</t>
  </si>
  <si>
    <t>flete</t>
  </si>
  <si>
    <t>Ingreso al mercado</t>
  </si>
  <si>
    <t>c/u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</si>
  <si>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</si>
  <si>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</si>
  <si>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Riegos (7)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</si>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</sst>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  <font>
      <b/>
      <i/>
      <sz val="9"/>
      <color indexed="9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19"/>
  </cellStyleXfs>
  <cellXfs count="166">
    <xf numFmtId="0" fontId="0" fillId="0" borderId="0" xfId="0" applyFont="1" applyAlignment="1"/>
    <xf numFmtId="0" fontId="1" fillId="2" borderId="7" xfId="0" applyFont="1" applyFill="1" applyBorder="1" applyAlignment="1"/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0" fontId="2" fillId="3" borderId="61" xfId="0" applyFont="1" applyFill="1" applyBorder="1" applyAlignment="1">
      <alignment vertical="center"/>
    </xf>
    <xf numFmtId="3" fontId="2" fillId="3" borderId="6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0" borderId="57" xfId="0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17" fontId="5" fillId="0" borderId="57" xfId="0" applyNumberFormat="1" applyFont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17" fontId="5" fillId="9" borderId="57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7" fillId="0" borderId="60" xfId="0" applyFont="1" applyFill="1" applyBorder="1"/>
    <xf numFmtId="0" fontId="1" fillId="0" borderId="60" xfId="0" applyFont="1" applyFill="1" applyBorder="1" applyAlignment="1">
      <alignment horizontal="center"/>
    </xf>
    <xf numFmtId="0" fontId="7" fillId="0" borderId="60" xfId="0" applyFont="1" applyFill="1" applyBorder="1" applyAlignment="1" applyProtection="1">
      <alignment horizontal="center"/>
    </xf>
    <xf numFmtId="3" fontId="7" fillId="0" borderId="60" xfId="0" applyNumberFormat="1" applyFont="1" applyFill="1" applyBorder="1" applyAlignment="1">
      <alignment horizontal="center" wrapText="1"/>
    </xf>
    <xf numFmtId="3" fontId="7" fillId="0" borderId="60" xfId="0" applyNumberFormat="1" applyFont="1" applyFill="1" applyBorder="1" applyAlignment="1" applyProtection="1">
      <alignment horizontal="center"/>
    </xf>
    <xf numFmtId="3" fontId="7" fillId="0" borderId="60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0" xfId="0" applyNumberFormat="1" applyFont="1" applyFill="1" applyBorder="1" applyAlignment="1" applyProtection="1">
      <alignment horizontal="center"/>
    </xf>
    <xf numFmtId="0" fontId="7" fillId="0" borderId="60" xfId="0" applyFont="1" applyFill="1" applyBorder="1" applyAlignment="1">
      <alignment horizontal="center" wrapText="1"/>
    </xf>
    <xf numFmtId="49" fontId="4" fillId="3" borderId="51" xfId="0" applyNumberFormat="1" applyFont="1" applyFill="1" applyBorder="1" applyAlignment="1">
      <alignment horizontal="center" vertical="center" wrapText="1"/>
    </xf>
    <xf numFmtId="49" fontId="4" fillId="3" borderId="51" xfId="0" applyNumberFormat="1" applyFont="1" applyFill="1" applyBorder="1" applyAlignment="1">
      <alignment horizontal="right" vertical="center" wrapText="1"/>
    </xf>
    <xf numFmtId="0" fontId="8" fillId="0" borderId="60" xfId="0" applyFont="1" applyFill="1" applyBorder="1" applyAlignment="1">
      <alignment wrapText="1"/>
    </xf>
    <xf numFmtId="0" fontId="1" fillId="0" borderId="60" xfId="0" applyFont="1" applyFill="1" applyBorder="1" applyAlignment="1">
      <alignment wrapText="1"/>
    </xf>
    <xf numFmtId="3" fontId="1" fillId="0" borderId="60" xfId="0" applyNumberFormat="1" applyFont="1" applyFill="1" applyBorder="1" applyAlignment="1">
      <alignment horizontal="center" wrapText="1"/>
    </xf>
    <xf numFmtId="3" fontId="1" fillId="0" borderId="60" xfId="0" applyNumberFormat="1" applyFont="1" applyFill="1" applyBorder="1" applyAlignment="1">
      <alignment horizontal="center" vertical="center" wrapText="1"/>
    </xf>
    <xf numFmtId="3" fontId="1" fillId="0" borderId="60" xfId="0" applyNumberFormat="1" applyFont="1" applyFill="1" applyBorder="1" applyAlignment="1">
      <alignment horizontal="right" wrapText="1"/>
    </xf>
    <xf numFmtId="2" fontId="7" fillId="0" borderId="60" xfId="0" applyNumberFormat="1" applyFont="1" applyFill="1" applyBorder="1" applyAlignment="1" applyProtection="1">
      <alignment horizontal="center"/>
    </xf>
    <xf numFmtId="0" fontId="9" fillId="0" borderId="60" xfId="0" applyFont="1" applyFill="1" applyBorder="1"/>
    <xf numFmtId="0" fontId="10" fillId="0" borderId="60" xfId="0" applyFont="1" applyBorder="1" applyAlignment="1">
      <alignment vertical="center"/>
    </xf>
    <xf numFmtId="1" fontId="7" fillId="0" borderId="60" xfId="0" applyNumberFormat="1" applyFont="1" applyFill="1" applyBorder="1" applyAlignment="1" applyProtection="1">
      <alignment horizontal="center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" fillId="2" borderId="53" xfId="0" applyNumberFormat="1" applyFont="1" applyFill="1" applyBorder="1" applyAlignment="1">
      <alignment horizontal="right"/>
    </xf>
    <xf numFmtId="49" fontId="4" fillId="3" borderId="51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wrapText="1"/>
    </xf>
    <xf numFmtId="0" fontId="7" fillId="0" borderId="60" xfId="0" applyFont="1" applyFill="1" applyBorder="1" applyAlignment="1">
      <alignment horizontal="center"/>
    </xf>
    <xf numFmtId="3" fontId="1" fillId="0" borderId="60" xfId="0" applyNumberFormat="1" applyFont="1" applyFill="1" applyBorder="1" applyAlignment="1">
      <alignment horizont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4" fillId="5" borderId="23" xfId="0" applyNumberFormat="1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164" fontId="4" fillId="5" borderId="25" xfId="0" applyNumberFormat="1" applyFont="1" applyFill="1" applyBorder="1" applyAlignment="1">
      <alignment vertical="center"/>
    </xf>
    <xf numFmtId="49" fontId="4" fillId="3" borderId="26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4" fontId="4" fillId="3" borderId="27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4" fontId="4" fillId="5" borderId="27" xfId="0" applyNumberFormat="1" applyFont="1" applyFill="1" applyBorder="1" applyAlignment="1">
      <alignment vertical="center"/>
    </xf>
    <xf numFmtId="49" fontId="4" fillId="5" borderId="28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/>
    <xf numFmtId="0" fontId="1" fillId="0" borderId="19" xfId="0" applyNumberFormat="1" applyFont="1" applyBorder="1" applyAlignment="1"/>
    <xf numFmtId="0" fontId="1" fillId="2" borderId="21" xfId="0" applyFont="1" applyFill="1" applyBorder="1" applyAlignment="1"/>
    <xf numFmtId="0" fontId="1" fillId="2" borderId="59" xfId="0" applyFont="1" applyFill="1" applyBorder="1" applyAlignment="1"/>
    <xf numFmtId="3" fontId="1" fillId="0" borderId="0" xfId="0" applyNumberFormat="1" applyFont="1" applyAlignment="1"/>
    <xf numFmtId="0" fontId="4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8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8" fillId="7" borderId="30" xfId="0" applyNumberFormat="1" applyFont="1" applyFill="1" applyBorder="1" applyAlignment="1">
      <alignment vertical="center"/>
    </xf>
    <xf numFmtId="49" fontId="8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8" fillId="2" borderId="32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165" fontId="8" fillId="2" borderId="6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49" fontId="8" fillId="7" borderId="34" xfId="0" applyNumberFormat="1" applyFont="1" applyFill="1" applyBorder="1" applyAlignment="1">
      <alignment vertical="center"/>
    </xf>
    <xf numFmtId="165" fontId="8" fillId="7" borderId="35" xfId="0" applyNumberFormat="1" applyFont="1" applyFill="1" applyBorder="1" applyAlignment="1">
      <alignment vertical="center"/>
    </xf>
    <xf numFmtId="9" fontId="8" fillId="7" borderId="36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8" fillId="7" borderId="48" xfId="0" applyNumberFormat="1" applyFont="1" applyFill="1" applyBorder="1" applyAlignment="1">
      <alignment vertical="center"/>
    </xf>
    <xf numFmtId="3" fontId="8" fillId="7" borderId="49" xfId="0" applyNumberFormat="1" applyFont="1" applyFill="1" applyBorder="1" applyAlignment="1">
      <alignment vertical="center"/>
    </xf>
    <xf numFmtId="0" fontId="8" fillId="6" borderId="19" xfId="0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60" xfId="0" applyFont="1" applyBorder="1"/>
    <xf numFmtId="0" fontId="1" fillId="0" borderId="60" xfId="0" applyFont="1" applyBorder="1" applyAlignment="1">
      <alignment horizont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3" fillId="8" borderId="54" xfId="0" applyNumberFormat="1" applyFont="1" applyFill="1" applyBorder="1" applyAlignment="1">
      <alignment horizontal="center" vertical="center"/>
    </xf>
    <xf numFmtId="49" fontId="13" fillId="8" borderId="55" xfId="0" applyNumberFormat="1" applyFont="1" applyFill="1" applyBorder="1" applyAlignment="1">
      <alignment horizontal="center" vertical="center"/>
    </xf>
    <xf numFmtId="49" fontId="13" fillId="8" borderId="56" xfId="0" applyNumberFormat="1" applyFont="1" applyFill="1" applyBorder="1" applyAlignment="1">
      <alignment horizontal="center" vertical="center"/>
    </xf>
    <xf numFmtId="49" fontId="13" fillId="8" borderId="37" xfId="0" applyNumberFormat="1" applyFont="1" applyFill="1" applyBorder="1" applyAlignment="1">
      <alignment vertical="center"/>
    </xf>
    <xf numFmtId="0" fontId="8" fillId="8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79" zoomScale="136" zoomScaleNormal="136" workbookViewId="0">
      <selection activeCell="B2" sqref="B2:G94"/>
    </sheetView>
  </sheetViews>
  <sheetFormatPr baseColWidth="10" defaultColWidth="10.85546875" defaultRowHeight="11.25" customHeight="1" x14ac:dyDescent="0.25"/>
  <cols>
    <col min="1" max="1" width="15.5703125" style="100" customWidth="1"/>
    <col min="2" max="2" width="21.28515625" style="100" customWidth="1"/>
    <col min="3" max="3" width="17" style="100" customWidth="1"/>
    <col min="4" max="4" width="14.85546875" style="100" customWidth="1"/>
    <col min="5" max="5" width="14.42578125" style="100" customWidth="1"/>
    <col min="6" max="6" width="18.7109375" style="100" customWidth="1"/>
    <col min="7" max="7" width="17.140625" style="150" customWidth="1"/>
    <col min="8" max="255" width="10.85546875" style="100" customWidth="1"/>
    <col min="256" max="16384" width="10.85546875" style="101"/>
  </cols>
  <sheetData>
    <row r="1" spans="1:7" ht="15" customHeight="1" x14ac:dyDescent="0.25">
      <c r="A1" s="98"/>
      <c r="B1" s="98"/>
      <c r="C1" s="98"/>
      <c r="D1" s="98"/>
      <c r="E1" s="98"/>
      <c r="F1" s="98"/>
      <c r="G1" s="99"/>
    </row>
    <row r="2" spans="1:7" ht="15" customHeight="1" x14ac:dyDescent="0.25">
      <c r="A2" s="98"/>
      <c r="B2" s="98"/>
      <c r="C2" s="98"/>
      <c r="D2" s="98"/>
      <c r="E2" s="98"/>
      <c r="F2" s="98"/>
      <c r="G2" s="99"/>
    </row>
    <row r="3" spans="1:7" ht="15" customHeight="1" x14ac:dyDescent="0.25">
      <c r="A3" s="98"/>
      <c r="B3" s="98"/>
      <c r="C3" s="98"/>
      <c r="D3" s="98"/>
      <c r="E3" s="98"/>
      <c r="F3" s="98"/>
      <c r="G3" s="99"/>
    </row>
    <row r="4" spans="1:7" ht="15" customHeight="1" x14ac:dyDescent="0.25">
      <c r="A4" s="98"/>
      <c r="B4" s="98"/>
      <c r="C4" s="98"/>
      <c r="D4" s="98"/>
      <c r="E4" s="98"/>
      <c r="F4" s="98"/>
      <c r="G4" s="99"/>
    </row>
    <row r="5" spans="1:7" ht="15" customHeight="1" x14ac:dyDescent="0.25">
      <c r="A5" s="98"/>
      <c r="B5" s="98"/>
      <c r="C5" s="98"/>
      <c r="D5" s="98"/>
      <c r="E5" s="98"/>
      <c r="F5" s="98"/>
      <c r="G5" s="99"/>
    </row>
    <row r="6" spans="1:7" ht="15" customHeight="1" x14ac:dyDescent="0.25">
      <c r="A6" s="98"/>
      <c r="B6" s="98"/>
      <c r="C6" s="98"/>
      <c r="D6" s="98"/>
      <c r="E6" s="98"/>
      <c r="F6" s="98"/>
      <c r="G6" s="99"/>
    </row>
    <row r="7" spans="1:7" ht="15" customHeight="1" x14ac:dyDescent="0.25">
      <c r="A7" s="98"/>
      <c r="B7" s="98"/>
      <c r="C7" s="98"/>
      <c r="D7" s="98"/>
      <c r="E7" s="98"/>
      <c r="F7" s="98"/>
      <c r="G7" s="99"/>
    </row>
    <row r="8" spans="1:7" ht="15" customHeight="1" x14ac:dyDescent="0.25">
      <c r="A8" s="98"/>
      <c r="B8" s="102"/>
      <c r="C8" s="19"/>
      <c r="D8" s="98"/>
      <c r="E8" s="19"/>
      <c r="F8" s="19"/>
      <c r="G8" s="103"/>
    </row>
    <row r="9" spans="1:7" ht="12" customHeight="1" x14ac:dyDescent="0.25">
      <c r="A9" s="104"/>
      <c r="B9" s="11" t="s">
        <v>0</v>
      </c>
      <c r="C9" s="12" t="s">
        <v>76</v>
      </c>
      <c r="D9" s="1"/>
      <c r="E9" s="153" t="s">
        <v>58</v>
      </c>
      <c r="F9" s="154"/>
      <c r="G9" s="13">
        <v>30000</v>
      </c>
    </row>
    <row r="10" spans="1:7" ht="18" customHeight="1" x14ac:dyDescent="0.25">
      <c r="A10" s="104"/>
      <c r="B10" s="105" t="s">
        <v>1</v>
      </c>
      <c r="C10" s="12">
        <v>580</v>
      </c>
      <c r="D10" s="1"/>
      <c r="E10" s="155" t="s">
        <v>2</v>
      </c>
      <c r="F10" s="156"/>
      <c r="G10" s="14" t="s">
        <v>78</v>
      </c>
    </row>
    <row r="11" spans="1:7" ht="18" customHeight="1" x14ac:dyDescent="0.25">
      <c r="A11" s="104"/>
      <c r="B11" s="105" t="s">
        <v>3</v>
      </c>
      <c r="C11" s="12" t="s">
        <v>77</v>
      </c>
      <c r="D11" s="1"/>
      <c r="E11" s="155" t="s">
        <v>59</v>
      </c>
      <c r="F11" s="156"/>
      <c r="G11" s="12">
        <v>200</v>
      </c>
    </row>
    <row r="12" spans="1:7" ht="11.25" customHeight="1" x14ac:dyDescent="0.25">
      <c r="A12" s="104"/>
      <c r="B12" s="105" t="s">
        <v>4</v>
      </c>
      <c r="C12" s="15" t="s">
        <v>63</v>
      </c>
      <c r="D12" s="1"/>
      <c r="E12" s="106" t="s">
        <v>5</v>
      </c>
      <c r="F12" s="107"/>
      <c r="G12" s="13">
        <f>+G9*G11</f>
        <v>6000000</v>
      </c>
    </row>
    <row r="13" spans="1:7" ht="11.25" customHeight="1" x14ac:dyDescent="0.25">
      <c r="A13" s="104"/>
      <c r="B13" s="105" t="s">
        <v>6</v>
      </c>
      <c r="C13" s="15" t="s">
        <v>64</v>
      </c>
      <c r="D13" s="1"/>
      <c r="E13" s="155" t="s">
        <v>7</v>
      </c>
      <c r="F13" s="156"/>
      <c r="G13" s="12" t="s">
        <v>79</v>
      </c>
    </row>
    <row r="14" spans="1:7" ht="13.5" customHeight="1" x14ac:dyDescent="0.25">
      <c r="A14" s="104"/>
      <c r="B14" s="105" t="s">
        <v>8</v>
      </c>
      <c r="C14" s="12" t="s">
        <v>65</v>
      </c>
      <c r="D14" s="1"/>
      <c r="E14" s="155" t="s">
        <v>9</v>
      </c>
      <c r="F14" s="156"/>
      <c r="G14" s="14" t="s">
        <v>80</v>
      </c>
    </row>
    <row r="15" spans="1:7" ht="13.5" x14ac:dyDescent="0.25">
      <c r="A15" s="104"/>
      <c r="B15" s="105" t="s">
        <v>10</v>
      </c>
      <c r="C15" s="16" t="s">
        <v>108</v>
      </c>
      <c r="D15" s="1"/>
      <c r="E15" s="157" t="s">
        <v>11</v>
      </c>
      <c r="F15" s="158"/>
      <c r="G15" s="15" t="s">
        <v>81</v>
      </c>
    </row>
    <row r="16" spans="1:7" ht="12" customHeight="1" x14ac:dyDescent="0.25">
      <c r="A16" s="98"/>
      <c r="B16" s="17"/>
      <c r="C16" s="18"/>
      <c r="D16" s="19"/>
      <c r="E16" s="20"/>
      <c r="F16" s="20"/>
      <c r="G16" s="21"/>
    </row>
    <row r="17" spans="1:7" ht="12" customHeight="1" x14ac:dyDescent="0.25">
      <c r="A17" s="108"/>
      <c r="B17" s="159" t="s">
        <v>12</v>
      </c>
      <c r="C17" s="160"/>
      <c r="D17" s="160"/>
      <c r="E17" s="160"/>
      <c r="F17" s="160"/>
      <c r="G17" s="160"/>
    </row>
    <row r="18" spans="1:7" ht="12" customHeight="1" x14ac:dyDescent="0.25">
      <c r="A18" s="98"/>
      <c r="B18" s="22"/>
      <c r="C18" s="23"/>
      <c r="D18" s="23"/>
      <c r="E18" s="23"/>
      <c r="F18" s="24"/>
      <c r="G18" s="25"/>
    </row>
    <row r="19" spans="1:7" ht="12" customHeight="1" x14ac:dyDescent="0.25">
      <c r="A19" s="104"/>
      <c r="B19" s="26" t="s">
        <v>13</v>
      </c>
      <c r="C19" s="27"/>
      <c r="D19" s="28"/>
      <c r="E19" s="28"/>
      <c r="F19" s="28"/>
      <c r="G19" s="29"/>
    </row>
    <row r="20" spans="1:7" ht="24" customHeight="1" x14ac:dyDescent="0.25">
      <c r="A20" s="108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108"/>
      <c r="B21" s="31" t="s">
        <v>70</v>
      </c>
      <c r="C21" s="32" t="s">
        <v>20</v>
      </c>
      <c r="D21" s="33">
        <v>1</v>
      </c>
      <c r="E21" s="34" t="s">
        <v>82</v>
      </c>
      <c r="F21" s="35">
        <v>20000</v>
      </c>
      <c r="G21" s="36">
        <f>F21*D21</f>
        <v>20000</v>
      </c>
    </row>
    <row r="22" spans="1:7" ht="12.75" customHeight="1" x14ac:dyDescent="0.25">
      <c r="A22" s="108"/>
      <c r="B22" s="31" t="s">
        <v>83</v>
      </c>
      <c r="C22" s="32" t="s">
        <v>20</v>
      </c>
      <c r="D22" s="33">
        <v>1</v>
      </c>
      <c r="E22" s="34" t="s">
        <v>82</v>
      </c>
      <c r="F22" s="35">
        <v>20000</v>
      </c>
      <c r="G22" s="36">
        <f>F22*D22</f>
        <v>20000</v>
      </c>
    </row>
    <row r="23" spans="1:7" ht="12.75" customHeight="1" x14ac:dyDescent="0.25">
      <c r="A23" s="108"/>
      <c r="B23" s="31" t="s">
        <v>107</v>
      </c>
      <c r="C23" s="32" t="s">
        <v>20</v>
      </c>
      <c r="D23" s="33">
        <v>7</v>
      </c>
      <c r="E23" s="36" t="s">
        <v>84</v>
      </c>
      <c r="F23" s="35">
        <v>20000</v>
      </c>
      <c r="G23" s="36">
        <v>180000</v>
      </c>
    </row>
    <row r="24" spans="1:7" ht="12.75" customHeight="1" x14ac:dyDescent="0.25">
      <c r="A24" s="108"/>
      <c r="B24" s="31" t="s">
        <v>85</v>
      </c>
      <c r="C24" s="32" t="s">
        <v>20</v>
      </c>
      <c r="D24" s="33">
        <v>20</v>
      </c>
      <c r="E24" s="36" t="s">
        <v>86</v>
      </c>
      <c r="F24" s="35">
        <v>24000</v>
      </c>
      <c r="G24" s="36">
        <v>800000</v>
      </c>
    </row>
    <row r="25" spans="1:7" ht="12.75" customHeight="1" x14ac:dyDescent="0.25">
      <c r="A25" s="108"/>
      <c r="B25" s="109" t="s">
        <v>21</v>
      </c>
      <c r="C25" s="110"/>
      <c r="D25" s="110"/>
      <c r="E25" s="110"/>
      <c r="F25" s="111"/>
      <c r="G25" s="112">
        <f>SUM(G21:G24)</f>
        <v>1020000</v>
      </c>
    </row>
    <row r="26" spans="1:7" ht="12" customHeight="1" x14ac:dyDescent="0.25">
      <c r="A26" s="98"/>
      <c r="B26" s="22"/>
      <c r="C26" s="24"/>
      <c r="D26" s="24"/>
      <c r="E26" s="24"/>
      <c r="F26" s="37"/>
      <c r="G26" s="38"/>
    </row>
    <row r="27" spans="1:7" ht="12" customHeight="1" x14ac:dyDescent="0.25">
      <c r="A27" s="104"/>
      <c r="B27" s="39" t="s">
        <v>22</v>
      </c>
      <c r="C27" s="40"/>
      <c r="D27" s="41"/>
      <c r="E27" s="41"/>
      <c r="F27" s="42"/>
      <c r="G27" s="43"/>
    </row>
    <row r="28" spans="1:7" ht="24" customHeight="1" x14ac:dyDescent="0.25">
      <c r="A28" s="104"/>
      <c r="B28" s="44" t="s">
        <v>14</v>
      </c>
      <c r="C28" s="45" t="s">
        <v>15</v>
      </c>
      <c r="D28" s="45" t="s">
        <v>16</v>
      </c>
      <c r="E28" s="44" t="s">
        <v>56</v>
      </c>
      <c r="F28" s="45" t="s">
        <v>18</v>
      </c>
      <c r="G28" s="44" t="s">
        <v>19</v>
      </c>
    </row>
    <row r="29" spans="1:7" ht="12" customHeight="1" x14ac:dyDescent="0.25">
      <c r="A29" s="104"/>
      <c r="B29" s="46"/>
      <c r="C29" s="47" t="s">
        <v>56</v>
      </c>
      <c r="D29" s="47" t="s">
        <v>56</v>
      </c>
      <c r="E29" s="47" t="s">
        <v>56</v>
      </c>
      <c r="F29" s="48" t="s">
        <v>56</v>
      </c>
      <c r="G29" s="49"/>
    </row>
    <row r="30" spans="1:7" ht="12" customHeight="1" x14ac:dyDescent="0.25">
      <c r="A30" s="104"/>
      <c r="B30" s="50" t="s">
        <v>23</v>
      </c>
      <c r="C30" s="51"/>
      <c r="D30" s="51"/>
      <c r="E30" s="51"/>
      <c r="F30" s="52"/>
      <c r="G30" s="53"/>
    </row>
    <row r="31" spans="1:7" ht="12" customHeight="1" x14ac:dyDescent="0.25">
      <c r="A31" s="98"/>
      <c r="B31" s="54"/>
      <c r="C31" s="55"/>
      <c r="D31" s="55"/>
      <c r="E31" s="55"/>
      <c r="F31" s="56"/>
      <c r="G31" s="57"/>
    </row>
    <row r="32" spans="1:7" ht="12" customHeight="1" x14ac:dyDescent="0.25">
      <c r="A32" s="104"/>
      <c r="B32" s="39" t="s">
        <v>24</v>
      </c>
      <c r="C32" s="40"/>
      <c r="D32" s="41"/>
      <c r="E32" s="41"/>
      <c r="F32" s="42"/>
      <c r="G32" s="43"/>
    </row>
    <row r="33" spans="1:11" ht="24" customHeight="1" x14ac:dyDescent="0.25">
      <c r="A33" s="104"/>
      <c r="B33" s="58" t="s">
        <v>14</v>
      </c>
      <c r="C33" s="58" t="s">
        <v>15</v>
      </c>
      <c r="D33" s="58" t="s">
        <v>16</v>
      </c>
      <c r="E33" s="58" t="s">
        <v>17</v>
      </c>
      <c r="F33" s="59" t="s">
        <v>18</v>
      </c>
      <c r="G33" s="58" t="s">
        <v>19</v>
      </c>
    </row>
    <row r="34" spans="1:11" ht="12.75" customHeight="1" x14ac:dyDescent="0.25">
      <c r="A34" s="108"/>
      <c r="B34" s="31" t="s">
        <v>87</v>
      </c>
      <c r="C34" s="60" t="s">
        <v>25</v>
      </c>
      <c r="D34" s="61">
        <v>0.4</v>
      </c>
      <c r="E34" s="36" t="s">
        <v>88</v>
      </c>
      <c r="F34" s="35">
        <v>200000</v>
      </c>
      <c r="G34" s="36">
        <f t="shared" ref="G34:G42" si="0">F34*D34</f>
        <v>80000</v>
      </c>
    </row>
    <row r="35" spans="1:11" ht="12.75" customHeight="1" x14ac:dyDescent="0.25">
      <c r="A35" s="108"/>
      <c r="B35" s="31" t="s">
        <v>71</v>
      </c>
      <c r="C35" s="62" t="s">
        <v>25</v>
      </c>
      <c r="D35" s="61">
        <v>0.3</v>
      </c>
      <c r="E35" s="36" t="s">
        <v>88</v>
      </c>
      <c r="F35" s="35">
        <v>120000</v>
      </c>
      <c r="G35" s="36">
        <f t="shared" si="0"/>
        <v>36000</v>
      </c>
    </row>
    <row r="36" spans="1:11" ht="12.75" customHeight="1" x14ac:dyDescent="0.25">
      <c r="A36" s="113"/>
      <c r="B36" s="31" t="s">
        <v>71</v>
      </c>
      <c r="C36" s="62" t="s">
        <v>25</v>
      </c>
      <c r="D36" s="61">
        <v>0.3</v>
      </c>
      <c r="E36" s="36" t="s">
        <v>88</v>
      </c>
      <c r="F36" s="35">
        <v>120000</v>
      </c>
      <c r="G36" s="36">
        <f t="shared" si="0"/>
        <v>36000</v>
      </c>
    </row>
    <row r="37" spans="1:11" ht="12.75" customHeight="1" x14ac:dyDescent="0.25">
      <c r="A37" s="113"/>
      <c r="B37" s="31" t="s">
        <v>89</v>
      </c>
      <c r="C37" s="62" t="s">
        <v>25</v>
      </c>
      <c r="D37" s="61">
        <v>0.2</v>
      </c>
      <c r="E37" s="34" t="s">
        <v>82</v>
      </c>
      <c r="F37" s="35">
        <v>140000</v>
      </c>
      <c r="G37" s="36">
        <f t="shared" si="0"/>
        <v>28000</v>
      </c>
    </row>
    <row r="38" spans="1:11" ht="12.75" customHeight="1" x14ac:dyDescent="0.25">
      <c r="A38" s="113"/>
      <c r="B38" s="31" t="s">
        <v>90</v>
      </c>
      <c r="C38" s="62" t="s">
        <v>25</v>
      </c>
      <c r="D38" s="61">
        <v>0.22</v>
      </c>
      <c r="E38" s="34" t="s">
        <v>82</v>
      </c>
      <c r="F38" s="35">
        <v>120000</v>
      </c>
      <c r="G38" s="36">
        <v>30000</v>
      </c>
    </row>
    <row r="39" spans="1:11" ht="12.75" customHeight="1" x14ac:dyDescent="0.25">
      <c r="A39" s="113"/>
      <c r="B39" s="31" t="s">
        <v>66</v>
      </c>
      <c r="C39" s="62" t="s">
        <v>25</v>
      </c>
      <c r="D39" s="61">
        <v>0.3</v>
      </c>
      <c r="E39" s="34" t="s">
        <v>82</v>
      </c>
      <c r="F39" s="35">
        <v>100000</v>
      </c>
      <c r="G39" s="36">
        <f t="shared" si="0"/>
        <v>30000</v>
      </c>
    </row>
    <row r="40" spans="1:11" ht="12.75" customHeight="1" x14ac:dyDescent="0.25">
      <c r="A40" s="113"/>
      <c r="B40" s="31" t="s">
        <v>72</v>
      </c>
      <c r="C40" s="62" t="s">
        <v>25</v>
      </c>
      <c r="D40" s="61">
        <v>0.3</v>
      </c>
      <c r="E40" s="34" t="s">
        <v>82</v>
      </c>
      <c r="F40" s="35">
        <v>140000</v>
      </c>
      <c r="G40" s="36">
        <f t="shared" si="0"/>
        <v>42000</v>
      </c>
    </row>
    <row r="41" spans="1:11" ht="12.75" customHeight="1" x14ac:dyDescent="0.25">
      <c r="A41" s="113"/>
      <c r="B41" s="31" t="s">
        <v>73</v>
      </c>
      <c r="C41" s="62" t="s">
        <v>25</v>
      </c>
      <c r="D41" s="61">
        <v>0.125</v>
      </c>
      <c r="E41" s="34" t="s">
        <v>82</v>
      </c>
      <c r="F41" s="35">
        <v>120000</v>
      </c>
      <c r="G41" s="36">
        <f t="shared" si="0"/>
        <v>15000</v>
      </c>
    </row>
    <row r="42" spans="1:11" ht="12.75" customHeight="1" x14ac:dyDescent="0.25">
      <c r="A42" s="113"/>
      <c r="B42" s="31" t="s">
        <v>91</v>
      </c>
      <c r="C42" s="62" t="s">
        <v>25</v>
      </c>
      <c r="D42" s="61">
        <v>0.25</v>
      </c>
      <c r="E42" s="36" t="s">
        <v>92</v>
      </c>
      <c r="F42" s="35">
        <v>130000</v>
      </c>
      <c r="G42" s="36">
        <f t="shared" si="0"/>
        <v>32500</v>
      </c>
    </row>
    <row r="43" spans="1:11" ht="12.75" customHeight="1" x14ac:dyDescent="0.25">
      <c r="A43" s="104"/>
      <c r="B43" s="50" t="s">
        <v>26</v>
      </c>
      <c r="C43" s="51"/>
      <c r="D43" s="51"/>
      <c r="E43" s="51"/>
      <c r="F43" s="51"/>
      <c r="G43" s="53">
        <f>SUM(G34:G42)</f>
        <v>329500</v>
      </c>
    </row>
    <row r="44" spans="1:11" ht="12" customHeight="1" x14ac:dyDescent="0.25">
      <c r="A44" s="98"/>
      <c r="B44" s="54"/>
      <c r="C44" s="55"/>
      <c r="D44" s="55"/>
      <c r="E44" s="55"/>
      <c r="F44" s="56"/>
      <c r="G44" s="57"/>
    </row>
    <row r="45" spans="1:11" ht="12" customHeight="1" x14ac:dyDescent="0.25">
      <c r="A45" s="104"/>
      <c r="B45" s="39" t="s">
        <v>27</v>
      </c>
      <c r="C45" s="40"/>
      <c r="D45" s="41"/>
      <c r="E45" s="41"/>
      <c r="F45" s="42"/>
      <c r="G45" s="43"/>
    </row>
    <row r="46" spans="1:11" ht="24" customHeight="1" x14ac:dyDescent="0.25">
      <c r="A46" s="104"/>
      <c r="B46" s="63" t="s">
        <v>28</v>
      </c>
      <c r="C46" s="63" t="s">
        <v>29</v>
      </c>
      <c r="D46" s="63" t="s">
        <v>30</v>
      </c>
      <c r="E46" s="63" t="s">
        <v>17</v>
      </c>
      <c r="F46" s="63" t="s">
        <v>18</v>
      </c>
      <c r="G46" s="64" t="s">
        <v>19</v>
      </c>
      <c r="K46" s="114"/>
    </row>
    <row r="47" spans="1:11" ht="12.75" customHeight="1" x14ac:dyDescent="0.25">
      <c r="A47" s="115"/>
      <c r="B47" s="65" t="s">
        <v>93</v>
      </c>
      <c r="C47" s="66"/>
      <c r="D47" s="66"/>
      <c r="E47" s="67"/>
      <c r="F47" s="68"/>
      <c r="G47" s="69"/>
      <c r="K47" s="114"/>
    </row>
    <row r="48" spans="1:11" ht="12.75" customHeight="1" x14ac:dyDescent="0.25">
      <c r="A48" s="115"/>
      <c r="B48" s="31" t="s">
        <v>94</v>
      </c>
      <c r="C48" s="33" t="s">
        <v>67</v>
      </c>
      <c r="D48" s="70">
        <v>2</v>
      </c>
      <c r="E48" s="34" t="s">
        <v>82</v>
      </c>
      <c r="F48" s="36">
        <v>391272</v>
      </c>
      <c r="G48" s="36">
        <f>F48*D48</f>
        <v>782544</v>
      </c>
    </row>
    <row r="49" spans="1:9" ht="12.75" customHeight="1" x14ac:dyDescent="0.25">
      <c r="A49" s="116"/>
      <c r="B49" s="71" t="s">
        <v>95</v>
      </c>
      <c r="C49" s="33"/>
      <c r="D49" s="70"/>
      <c r="E49" s="34"/>
      <c r="F49" s="36"/>
      <c r="G49" s="36"/>
    </row>
    <row r="50" spans="1:9" ht="12.75" customHeight="1" x14ac:dyDescent="0.25">
      <c r="A50" s="116"/>
      <c r="B50" s="31" t="s">
        <v>96</v>
      </c>
      <c r="C50" s="33" t="s">
        <v>57</v>
      </c>
      <c r="D50" s="35">
        <v>700</v>
      </c>
      <c r="E50" s="34" t="s">
        <v>82</v>
      </c>
      <c r="F50" s="36">
        <v>800</v>
      </c>
      <c r="G50" s="36">
        <f>F50*D50</f>
        <v>560000</v>
      </c>
    </row>
    <row r="51" spans="1:9" ht="12.75" customHeight="1" x14ac:dyDescent="0.25">
      <c r="A51" s="116"/>
      <c r="B51" s="31" t="s">
        <v>97</v>
      </c>
      <c r="C51" s="33" t="s">
        <v>57</v>
      </c>
      <c r="D51" s="35">
        <v>500</v>
      </c>
      <c r="E51" s="34" t="s">
        <v>82</v>
      </c>
      <c r="F51" s="36">
        <v>800</v>
      </c>
      <c r="G51" s="36">
        <f>F51*D51</f>
        <v>400000</v>
      </c>
    </row>
    <row r="52" spans="1:9" ht="12.75" customHeight="1" x14ac:dyDescent="0.25">
      <c r="A52" s="116"/>
      <c r="B52" s="72" t="s">
        <v>74</v>
      </c>
      <c r="C52" s="33"/>
      <c r="D52" s="70"/>
      <c r="E52" s="36"/>
      <c r="F52" s="36"/>
      <c r="G52" s="36"/>
    </row>
    <row r="53" spans="1:9" ht="12.75" customHeight="1" x14ac:dyDescent="0.25">
      <c r="A53" s="116"/>
      <c r="B53" s="31" t="s">
        <v>98</v>
      </c>
      <c r="C53" s="33" t="s">
        <v>69</v>
      </c>
      <c r="D53" s="73">
        <v>2</v>
      </c>
      <c r="E53" s="36" t="s">
        <v>99</v>
      </c>
      <c r="F53" s="36">
        <v>18700</v>
      </c>
      <c r="G53" s="36">
        <f>AVERAGE(D53*F53)</f>
        <v>37400</v>
      </c>
    </row>
    <row r="54" spans="1:9" ht="12.75" customHeight="1" x14ac:dyDescent="0.25">
      <c r="A54" s="116"/>
      <c r="B54" s="31" t="s">
        <v>100</v>
      </c>
      <c r="C54" s="33" t="s">
        <v>57</v>
      </c>
      <c r="D54" s="70">
        <v>0.15</v>
      </c>
      <c r="E54" s="36" t="s">
        <v>92</v>
      </c>
      <c r="F54" s="36">
        <v>80000</v>
      </c>
      <c r="G54" s="36">
        <f>AVERAGE(D54*F54)</f>
        <v>12000</v>
      </c>
    </row>
    <row r="55" spans="1:9" ht="12.75" customHeight="1" x14ac:dyDescent="0.25">
      <c r="A55" s="115"/>
      <c r="B55" s="72" t="s">
        <v>68</v>
      </c>
      <c r="C55" s="33"/>
      <c r="D55" s="70"/>
      <c r="E55" s="36"/>
      <c r="F55" s="36"/>
      <c r="G55" s="36"/>
    </row>
    <row r="56" spans="1:9" ht="12.75" customHeight="1" x14ac:dyDescent="0.25">
      <c r="A56" s="115"/>
      <c r="B56" s="31" t="s">
        <v>75</v>
      </c>
      <c r="C56" s="33" t="s">
        <v>69</v>
      </c>
      <c r="D56" s="73">
        <v>4</v>
      </c>
      <c r="E56" s="34" t="s">
        <v>82</v>
      </c>
      <c r="F56" s="36">
        <v>10500</v>
      </c>
      <c r="G56" s="36">
        <f>F56*D56</f>
        <v>42000</v>
      </c>
    </row>
    <row r="57" spans="1:9" ht="13.5" customHeight="1" x14ac:dyDescent="0.25">
      <c r="A57" s="115"/>
      <c r="B57" s="2" t="s">
        <v>31</v>
      </c>
      <c r="C57" s="3"/>
      <c r="D57" s="3"/>
      <c r="E57" s="3"/>
      <c r="F57" s="4"/>
      <c r="G57" s="5">
        <f>SUM(G48:G56)</f>
        <v>1833944</v>
      </c>
    </row>
    <row r="58" spans="1:9" ht="12" customHeight="1" x14ac:dyDescent="0.25">
      <c r="A58" s="98"/>
      <c r="B58" s="74"/>
      <c r="C58" s="75"/>
      <c r="D58" s="75"/>
      <c r="E58" s="76"/>
      <c r="F58" s="77"/>
      <c r="G58" s="78"/>
    </row>
    <row r="59" spans="1:9" ht="12" customHeight="1" x14ac:dyDescent="0.25">
      <c r="A59" s="104"/>
      <c r="B59" s="39" t="s">
        <v>32</v>
      </c>
      <c r="C59" s="40"/>
      <c r="D59" s="41"/>
      <c r="E59" s="41"/>
      <c r="F59" s="42"/>
      <c r="G59" s="43"/>
    </row>
    <row r="60" spans="1:9" ht="24" customHeight="1" x14ac:dyDescent="0.25">
      <c r="A60" s="104"/>
      <c r="B60" s="79" t="s">
        <v>33</v>
      </c>
      <c r="C60" s="63" t="s">
        <v>29</v>
      </c>
      <c r="D60" s="63" t="s">
        <v>30</v>
      </c>
      <c r="E60" s="79" t="s">
        <v>17</v>
      </c>
      <c r="F60" s="63" t="s">
        <v>18</v>
      </c>
      <c r="G60" s="79" t="s">
        <v>19</v>
      </c>
    </row>
    <row r="61" spans="1:9" ht="13.5" x14ac:dyDescent="0.25">
      <c r="A61" s="115"/>
      <c r="B61" s="80" t="s">
        <v>101</v>
      </c>
      <c r="C61" s="81" t="s">
        <v>102</v>
      </c>
      <c r="D61" s="36">
        <v>1</v>
      </c>
      <c r="E61" s="36" t="s">
        <v>86</v>
      </c>
      <c r="F61" s="36">
        <v>220000</v>
      </c>
      <c r="G61" s="82">
        <f>+F61*D61</f>
        <v>220000</v>
      </c>
    </row>
    <row r="62" spans="1:9" ht="13.5" x14ac:dyDescent="0.25">
      <c r="A62" s="116"/>
      <c r="B62" s="151" t="s">
        <v>103</v>
      </c>
      <c r="C62" s="152" t="s">
        <v>104</v>
      </c>
      <c r="D62" s="152">
        <v>1</v>
      </c>
      <c r="E62" s="36" t="s">
        <v>86</v>
      </c>
      <c r="F62" s="36">
        <v>90000</v>
      </c>
      <c r="G62" s="82">
        <f>+F62*D62</f>
        <v>90000</v>
      </c>
    </row>
    <row r="63" spans="1:9" ht="13.5" customHeight="1" x14ac:dyDescent="0.25">
      <c r="A63" s="104"/>
      <c r="B63" s="6" t="s">
        <v>34</v>
      </c>
      <c r="C63" s="7"/>
      <c r="D63" s="7"/>
      <c r="E63" s="8"/>
      <c r="F63" s="9"/>
      <c r="G63" s="10">
        <f>SUM(G61:G62)</f>
        <v>310000</v>
      </c>
      <c r="I63" s="117"/>
    </row>
    <row r="64" spans="1:9" ht="12" customHeight="1" x14ac:dyDescent="0.25">
      <c r="A64" s="98"/>
      <c r="B64" s="83"/>
      <c r="C64" s="83"/>
      <c r="D64" s="83"/>
      <c r="E64" s="83"/>
      <c r="F64" s="84"/>
      <c r="G64" s="85"/>
    </row>
    <row r="65" spans="1:7" ht="12" customHeight="1" x14ac:dyDescent="0.25">
      <c r="A65" s="115"/>
      <c r="B65" s="86" t="s">
        <v>35</v>
      </c>
      <c r="C65" s="87"/>
      <c r="D65" s="87"/>
      <c r="E65" s="87"/>
      <c r="F65" s="87"/>
      <c r="G65" s="88">
        <f>G25+G30+G43+G57+G63</f>
        <v>3493444</v>
      </c>
    </row>
    <row r="66" spans="1:7" ht="12" customHeight="1" x14ac:dyDescent="0.25">
      <c r="A66" s="115"/>
      <c r="B66" s="89" t="s">
        <v>36</v>
      </c>
      <c r="C66" s="90"/>
      <c r="D66" s="90"/>
      <c r="E66" s="90"/>
      <c r="F66" s="90"/>
      <c r="G66" s="91">
        <f>G65*0.05</f>
        <v>174672.2</v>
      </c>
    </row>
    <row r="67" spans="1:7" ht="12" customHeight="1" x14ac:dyDescent="0.25">
      <c r="A67" s="115"/>
      <c r="B67" s="92" t="s">
        <v>37</v>
      </c>
      <c r="C67" s="93"/>
      <c r="D67" s="93"/>
      <c r="E67" s="93"/>
      <c r="F67" s="93"/>
      <c r="G67" s="94">
        <f>G66+G65</f>
        <v>3668116.2</v>
      </c>
    </row>
    <row r="68" spans="1:7" ht="12" customHeight="1" x14ac:dyDescent="0.25">
      <c r="A68" s="115"/>
      <c r="B68" s="89" t="s">
        <v>38</v>
      </c>
      <c r="C68" s="90"/>
      <c r="D68" s="90"/>
      <c r="E68" s="90"/>
      <c r="F68" s="90"/>
      <c r="G68" s="91">
        <f>G12</f>
        <v>6000000</v>
      </c>
    </row>
    <row r="69" spans="1:7" ht="12" customHeight="1" x14ac:dyDescent="0.25">
      <c r="A69" s="115"/>
      <c r="B69" s="95" t="s">
        <v>39</v>
      </c>
      <c r="C69" s="118"/>
      <c r="D69" s="118"/>
      <c r="E69" s="118"/>
      <c r="F69" s="118"/>
      <c r="G69" s="88">
        <f>G68-G67</f>
        <v>2331883.7999999998</v>
      </c>
    </row>
    <row r="70" spans="1:7" ht="12" customHeight="1" x14ac:dyDescent="0.25">
      <c r="A70" s="115"/>
      <c r="B70" s="119" t="s">
        <v>105</v>
      </c>
      <c r="C70" s="120"/>
      <c r="D70" s="120"/>
      <c r="E70" s="120"/>
      <c r="F70" s="120"/>
      <c r="G70" s="96"/>
    </row>
    <row r="71" spans="1:7" ht="12.75" customHeight="1" thickBot="1" x14ac:dyDescent="0.3">
      <c r="A71" s="115"/>
      <c r="B71" s="121"/>
      <c r="C71" s="120"/>
      <c r="D71" s="120"/>
      <c r="E71" s="120"/>
      <c r="F71" s="120"/>
      <c r="G71" s="96"/>
    </row>
    <row r="72" spans="1:7" ht="12" customHeight="1" x14ac:dyDescent="0.25">
      <c r="A72" s="115"/>
      <c r="B72" s="122" t="s">
        <v>106</v>
      </c>
      <c r="C72" s="123"/>
      <c r="D72" s="123"/>
      <c r="E72" s="123"/>
      <c r="F72" s="124"/>
      <c r="G72" s="96"/>
    </row>
    <row r="73" spans="1:7" ht="12" customHeight="1" x14ac:dyDescent="0.25">
      <c r="A73" s="115"/>
      <c r="B73" s="125" t="s">
        <v>40</v>
      </c>
      <c r="C73" s="126"/>
      <c r="D73" s="126"/>
      <c r="E73" s="126"/>
      <c r="F73" s="127"/>
      <c r="G73" s="96"/>
    </row>
    <row r="74" spans="1:7" ht="12" customHeight="1" x14ac:dyDescent="0.25">
      <c r="A74" s="115"/>
      <c r="B74" s="125" t="s">
        <v>41</v>
      </c>
      <c r="C74" s="126"/>
      <c r="D74" s="126"/>
      <c r="E74" s="126"/>
      <c r="F74" s="127"/>
      <c r="G74" s="96"/>
    </row>
    <row r="75" spans="1:7" ht="12" customHeight="1" x14ac:dyDescent="0.25">
      <c r="A75" s="115"/>
      <c r="B75" s="125" t="s">
        <v>42</v>
      </c>
      <c r="C75" s="126"/>
      <c r="D75" s="126"/>
      <c r="E75" s="126"/>
      <c r="F75" s="127"/>
      <c r="G75" s="96"/>
    </row>
    <row r="76" spans="1:7" ht="12" customHeight="1" x14ac:dyDescent="0.25">
      <c r="A76" s="115"/>
      <c r="B76" s="125" t="s">
        <v>43</v>
      </c>
      <c r="C76" s="126"/>
      <c r="D76" s="126"/>
      <c r="E76" s="126"/>
      <c r="F76" s="127"/>
      <c r="G76" s="96"/>
    </row>
    <row r="77" spans="1:7" ht="12" customHeight="1" x14ac:dyDescent="0.25">
      <c r="A77" s="115"/>
      <c r="B77" s="125" t="s">
        <v>44</v>
      </c>
      <c r="C77" s="126"/>
      <c r="D77" s="126"/>
      <c r="E77" s="126"/>
      <c r="F77" s="127"/>
      <c r="G77" s="96"/>
    </row>
    <row r="78" spans="1:7" ht="12.75" customHeight="1" thickBot="1" x14ac:dyDescent="0.3">
      <c r="A78" s="115"/>
      <c r="B78" s="128" t="s">
        <v>45</v>
      </c>
      <c r="C78" s="129"/>
      <c r="D78" s="129"/>
      <c r="E78" s="129"/>
      <c r="F78" s="130"/>
      <c r="G78" s="96"/>
    </row>
    <row r="79" spans="1:7" ht="12.75" customHeight="1" x14ac:dyDescent="0.25">
      <c r="A79" s="115"/>
      <c r="B79" s="121"/>
      <c r="C79" s="126"/>
      <c r="D79" s="126"/>
      <c r="E79" s="126"/>
      <c r="F79" s="126"/>
      <c r="G79" s="96"/>
    </row>
    <row r="80" spans="1:7" ht="15" customHeight="1" thickBot="1" x14ac:dyDescent="0.3">
      <c r="A80" s="115"/>
      <c r="B80" s="164" t="s">
        <v>46</v>
      </c>
      <c r="C80" s="165"/>
      <c r="D80" s="131"/>
      <c r="E80" s="132"/>
      <c r="F80" s="132"/>
      <c r="G80" s="96"/>
    </row>
    <row r="81" spans="1:7" ht="12" customHeight="1" x14ac:dyDescent="0.25">
      <c r="A81" s="115"/>
      <c r="B81" s="133" t="s">
        <v>33</v>
      </c>
      <c r="C81" s="134" t="s">
        <v>47</v>
      </c>
      <c r="D81" s="135" t="s">
        <v>48</v>
      </c>
      <c r="E81" s="132"/>
      <c r="F81" s="132"/>
      <c r="G81" s="96"/>
    </row>
    <row r="82" spans="1:7" ht="12" customHeight="1" x14ac:dyDescent="0.25">
      <c r="A82" s="115"/>
      <c r="B82" s="136" t="s">
        <v>49</v>
      </c>
      <c r="C82" s="137">
        <f>G25</f>
        <v>1020000</v>
      </c>
      <c r="D82" s="138">
        <f>(C82/C88)</f>
        <v>0.27807188878040451</v>
      </c>
      <c r="E82" s="132"/>
      <c r="F82" s="132"/>
      <c r="G82" s="96"/>
    </row>
    <row r="83" spans="1:7" ht="12" customHeight="1" x14ac:dyDescent="0.25">
      <c r="A83" s="115"/>
      <c r="B83" s="136" t="s">
        <v>50</v>
      </c>
      <c r="C83" s="137">
        <f>G30</f>
        <v>0</v>
      </c>
      <c r="D83" s="138">
        <v>0</v>
      </c>
      <c r="E83" s="132"/>
      <c r="F83" s="132"/>
      <c r="G83" s="96"/>
    </row>
    <row r="84" spans="1:7" ht="12" customHeight="1" x14ac:dyDescent="0.25">
      <c r="A84" s="115"/>
      <c r="B84" s="136" t="s">
        <v>51</v>
      </c>
      <c r="C84" s="137">
        <f>G43</f>
        <v>329500</v>
      </c>
      <c r="D84" s="138">
        <f>(C84/C88)</f>
        <v>8.9828124856022817E-2</v>
      </c>
      <c r="E84" s="132"/>
      <c r="F84" s="132"/>
      <c r="G84" s="96"/>
    </row>
    <row r="85" spans="1:7" ht="12" customHeight="1" x14ac:dyDescent="0.25">
      <c r="A85" s="115"/>
      <c r="B85" s="136" t="s">
        <v>28</v>
      </c>
      <c r="C85" s="137">
        <f>G57</f>
        <v>1833944</v>
      </c>
      <c r="D85" s="138">
        <f>(C85/C88)</f>
        <v>0.49996889411518641</v>
      </c>
      <c r="E85" s="132"/>
      <c r="F85" s="132"/>
      <c r="G85" s="96"/>
    </row>
    <row r="86" spans="1:7" ht="12" customHeight="1" x14ac:dyDescent="0.25">
      <c r="A86" s="115"/>
      <c r="B86" s="136" t="s">
        <v>52</v>
      </c>
      <c r="C86" s="139">
        <f>G63</f>
        <v>310000</v>
      </c>
      <c r="D86" s="138">
        <f>(C86/C88)</f>
        <v>8.4512044629338617E-2</v>
      </c>
      <c r="E86" s="140"/>
      <c r="F86" s="140"/>
      <c r="G86" s="96"/>
    </row>
    <row r="87" spans="1:7" ht="12" customHeight="1" x14ac:dyDescent="0.25">
      <c r="A87" s="115"/>
      <c r="B87" s="136" t="s">
        <v>53</v>
      </c>
      <c r="C87" s="139">
        <f>G66</f>
        <v>174672.2</v>
      </c>
      <c r="D87" s="138">
        <f>(C87/C88)</f>
        <v>4.7619047619047616E-2</v>
      </c>
      <c r="E87" s="140"/>
      <c r="F87" s="140"/>
      <c r="G87" s="96"/>
    </row>
    <row r="88" spans="1:7" ht="12.75" customHeight="1" thickBot="1" x14ac:dyDescent="0.3">
      <c r="A88" s="115"/>
      <c r="B88" s="141" t="s">
        <v>54</v>
      </c>
      <c r="C88" s="142">
        <f>SUM(C82:C87)</f>
        <v>3668116.2</v>
      </c>
      <c r="D88" s="143">
        <f>SUM(D82:D87)</f>
        <v>1</v>
      </c>
      <c r="E88" s="140"/>
      <c r="F88" s="140"/>
      <c r="G88" s="96"/>
    </row>
    <row r="89" spans="1:7" ht="12" customHeight="1" x14ac:dyDescent="0.25">
      <c r="A89" s="115"/>
      <c r="B89" s="121"/>
      <c r="C89" s="120"/>
      <c r="D89" s="120"/>
      <c r="E89" s="120"/>
      <c r="F89" s="120"/>
      <c r="G89" s="96"/>
    </row>
    <row r="90" spans="1:7" ht="12.75" customHeight="1" thickBot="1" x14ac:dyDescent="0.3">
      <c r="A90" s="115"/>
      <c r="B90" s="144"/>
      <c r="C90" s="120"/>
      <c r="D90" s="120"/>
      <c r="E90" s="120"/>
      <c r="F90" s="120"/>
      <c r="G90" s="96"/>
    </row>
    <row r="91" spans="1:7" ht="12" customHeight="1" thickBot="1" x14ac:dyDescent="0.3">
      <c r="A91" s="115"/>
      <c r="B91" s="161" t="s">
        <v>62</v>
      </c>
      <c r="C91" s="162"/>
      <c r="D91" s="162"/>
      <c r="E91" s="163"/>
      <c r="F91" s="140"/>
      <c r="G91" s="96"/>
    </row>
    <row r="92" spans="1:7" ht="12" customHeight="1" x14ac:dyDescent="0.25">
      <c r="A92" s="115"/>
      <c r="B92" s="145" t="s">
        <v>60</v>
      </c>
      <c r="C92" s="146">
        <v>27000</v>
      </c>
      <c r="D92" s="146">
        <f>G9</f>
        <v>30000</v>
      </c>
      <c r="E92" s="146">
        <v>33000</v>
      </c>
      <c r="F92" s="147"/>
      <c r="G92" s="97"/>
    </row>
    <row r="93" spans="1:7" ht="12.75" customHeight="1" thickBot="1" x14ac:dyDescent="0.3">
      <c r="A93" s="115"/>
      <c r="B93" s="141" t="s">
        <v>61</v>
      </c>
      <c r="C93" s="142">
        <f>(G67/C92)</f>
        <v>135.85615555555557</v>
      </c>
      <c r="D93" s="142">
        <f>(G67/D92)</f>
        <v>122.27054000000001</v>
      </c>
      <c r="E93" s="148">
        <f>(G67/E92)</f>
        <v>111.15503636363637</v>
      </c>
      <c r="F93" s="147"/>
      <c r="G93" s="97"/>
    </row>
    <row r="94" spans="1:7" ht="15.6" customHeight="1" x14ac:dyDescent="0.25">
      <c r="A94" s="115"/>
      <c r="B94" s="119" t="s">
        <v>55</v>
      </c>
      <c r="C94" s="126"/>
      <c r="D94" s="126"/>
      <c r="E94" s="126"/>
      <c r="F94" s="126"/>
      <c r="G94" s="149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</vt:lpstr>
      <vt:lpstr>'MAIZ CHOCLO'!Área_de_impresión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2022-06-22T13:43:44Z</cp:lastPrinted>
  <dcterms:created xsi:type="dcterms:W3CDTF">2020-11-27T12:49:26Z</dcterms:created>
  <dcterms:modified xsi:type="dcterms:W3CDTF">2022-06-22T14:07:16Z</dcterms:modified>
</cp:coreProperties>
</file>