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NGOL\"/>
    </mc:Choice>
  </mc:AlternateContent>
  <bookViews>
    <workbookView xWindow="0" yWindow="0" windowWidth="23040" windowHeight="9375"/>
  </bookViews>
  <sheets>
    <sheet name="Maíz Choclo" sheetId="1" r:id="rId1"/>
  </sheets>
  <calcPr calcId="152511"/>
</workbook>
</file>

<file path=xl/calcChain.xml><?xml version="1.0" encoding="utf-8"?>
<calcChain xmlns="http://schemas.openxmlformats.org/spreadsheetml/2006/main">
  <c r="G71" i="1" l="1"/>
  <c r="G37" i="1" l="1"/>
  <c r="G38" i="1"/>
  <c r="G39" i="1"/>
  <c r="G40" i="1"/>
  <c r="G41" i="1"/>
  <c r="G42" i="1"/>
  <c r="G43" i="1"/>
  <c r="G36" i="1"/>
  <c r="G54" i="1"/>
  <c r="G55" i="1"/>
  <c r="G57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95" i="1" s="1"/>
  <c r="C89" i="1"/>
  <c r="D95" i="1" l="1"/>
  <c r="E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<sst xmlns="http://schemas.openxmlformats.org/spreadsheetml/2006/main" count="164" uniqueCount="119">
  <si>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</si>
  <si>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</si>
  <si>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</si>
  <si>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</si>
  <si>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</si>
  <si>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</si>
  <si>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</si>
  <si>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</si>
  <si>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</si>
  <si>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</si>
  <si>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</si>
  <si>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</si>
  <si>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</si>
  <si>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</si>
  <si>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</si>
  <si>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</si>
  <si>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</si>
  <si>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</si>
  <si>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</si>
  <si>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</si>
  <si>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</si>
  <si>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</si>
  <si>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</si>
  <si>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</si>
  <si>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</si>
  <si>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</si>
  <si>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</si>
  <si>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</si>
  <si>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</si>
  <si>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</si>
  <si>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</si>
  <si>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</si>
  <si>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</si>
  <si>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</si>
  <si>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</si>
  <si>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</si>
  <si>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</si>
  <si>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</si>
  <si>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</si>
  <si>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</si>
  <si>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</si>
  <si>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</si>
  <si>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</si>
  <si>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</si>
  <si>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</si>
  <si>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</si>
  <si>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</si>
  <si>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</si>
  <si>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</si>
  <si>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</si>
  <si>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</si>
  <si>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</si>
  <si>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</si>
  <si>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</si>
  <si>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</si>
  <si>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</si>
  <si>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</si>
  <si>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</si>
  <si>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</si>
  <si>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</si>
  <si>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</si>
  <si>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</si>
  <si>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</si>
  <si>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</si>
  <si>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</si>
  <si>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</si>
  <si>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</si>
  <si>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</si>
  <si>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</si>
  <si>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</si>
  <si>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</si>
  <si>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</si>
  <si>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</si>
  <si>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</si>
  <si>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</si>
  <si>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</si>
  <si>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</si>
  <si>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</si>
  <si>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</si>
  <si>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</si>
  <si>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 xml:space="preserve">ANALISIS DE SUELOS </t>
  </si>
  <si>
    <t>UNIDAD</t>
  </si>
  <si>
    <t>FEBRERO-MARZO</t>
  </si>
  <si>
    <t>JM</t>
  </si>
  <si>
    <t>TRACY 500</t>
  </si>
  <si>
    <t>RENDIMIENTO (UNID/Há.)</t>
  </si>
  <si>
    <t>CONSUMO</t>
  </si>
  <si>
    <t>OCTUBRE</t>
  </si>
  <si>
    <t>SEPT-DICIEMBRE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</si>
  <si>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</si>
  <si>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</si>
  <si>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</si>
  <si>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</si>
  <si>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</si>
  <si>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</si>
  <si>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</si>
  <si>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</si>
  <si>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</si>
  <si>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</si>
  <si>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</si>
  <si>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</si>
  <si>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</si>
  <si>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</si>
  <si>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</si>
  <si>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</si>
  <si>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</si>
  <si>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2 RASTRAJES</t>
  </si>
  <si>
    <t>OCT-NOV</t>
  </si>
  <si>
    <t>AGO-ENERO</t>
  </si>
  <si>
    <t>SEPT-OCT</t>
  </si>
  <si>
    <t>OCT</t>
  </si>
  <si>
    <t>LT</t>
  </si>
  <si>
    <t>Costo unitario ($/un) (*)</t>
  </si>
  <si>
    <t>ESCENARIOS COSTO UNITARIO  ($/un)</t>
  </si>
  <si>
    <t>ARAUCANÍA</t>
  </si>
  <si>
    <t>ANGOL</t>
  </si>
  <si>
    <t>RENAICO - ANGOL</t>
  </si>
  <si>
    <t>$/há</t>
  </si>
  <si>
    <t>Rendimiento (un/há)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</si>
</sst>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 applyNumberFormat="0" applyFill="0" applyBorder="0" applyProtection="0"/>
    <xf numFmtId="0" fontId="1" fillId="0" borderId="13"/>
    <xf numFmtId="166" fontId="1" fillId="0" borderId="13" applyFont="0" applyFill="0" applyBorder="0" applyAlignment="0" applyProtection="0"/>
    <xf numFmtId="41" fontId="16" fillId="0" borderId="0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0" fillId="2" borderId="11" xfId="0" applyFont="1" applyFill="1" applyBorder="1" applyAlignment="1"/>
    <xf numFmtId="0" fontId="11" fillId="6" borderId="13" xfId="0" applyFont="1" applyFill="1" applyBorder="1" applyAlignment="1"/>
    <xf numFmtId="49" fontId="9" fillId="7" borderId="14" xfId="0" applyNumberFormat="1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13" fillId="2" borderId="13" xfId="0" applyNumberFormat="1" applyFont="1" applyFill="1" applyBorder="1" applyAlignment="1">
      <alignment vertical="center"/>
    </xf>
    <xf numFmtId="0" fontId="11" fillId="2" borderId="13" xfId="0" applyFont="1" applyFill="1" applyBorder="1" applyAlignment="1"/>
    <xf numFmtId="0" fontId="0" fillId="2" borderId="15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49" fontId="9" fillId="7" borderId="24" xfId="0" applyNumberFormat="1" applyFont="1" applyFill="1" applyBorder="1" applyAlignment="1">
      <alignment vertical="center"/>
    </xf>
    <xf numFmtId="49" fontId="11" fillId="7" borderId="25" xfId="0" applyNumberFormat="1" applyFont="1" applyFill="1" applyBorder="1" applyAlignment="1"/>
    <xf numFmtId="49" fontId="9" fillId="2" borderId="26" xfId="0" applyNumberFormat="1" applyFont="1" applyFill="1" applyBorder="1" applyAlignment="1">
      <alignment vertical="center"/>
    </xf>
    <xf numFmtId="9" fontId="11" fillId="2" borderId="27" xfId="0" applyNumberFormat="1" applyFont="1" applyFill="1" applyBorder="1" applyAlignment="1"/>
    <xf numFmtId="49" fontId="9" fillId="7" borderId="28" xfId="0" applyNumberFormat="1" applyFont="1" applyFill="1" applyBorder="1" applyAlignment="1">
      <alignment vertical="center"/>
    </xf>
    <xf numFmtId="9" fontId="9" fillId="7" borderId="30" xfId="0" applyNumberFormat="1" applyFont="1" applyFill="1" applyBorder="1" applyAlignment="1">
      <alignment vertical="center"/>
    </xf>
    <xf numFmtId="0" fontId="11" fillId="8" borderId="33" xfId="0" applyFont="1" applyFill="1" applyBorder="1" applyAlignment="1"/>
    <xf numFmtId="0" fontId="11" fillId="2" borderId="13" xfId="0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vertical="center"/>
    </xf>
    <xf numFmtId="49" fontId="9" fillId="2" borderId="34" xfId="0" applyNumberFormat="1" applyFont="1" applyFill="1" applyBorder="1" applyAlignment="1">
      <alignment vertical="center"/>
    </xf>
    <xf numFmtId="0" fontId="11" fillId="2" borderId="35" xfId="0" applyFont="1" applyFill="1" applyBorder="1" applyAlignment="1"/>
    <xf numFmtId="0" fontId="11" fillId="2" borderId="36" xfId="0" applyFont="1" applyFill="1" applyBorder="1" applyAlignment="1"/>
    <xf numFmtId="49" fontId="11" fillId="2" borderId="37" xfId="0" applyNumberFormat="1" applyFont="1" applyFill="1" applyBorder="1" applyAlignment="1">
      <alignment vertical="center"/>
    </xf>
    <xf numFmtId="0" fontId="11" fillId="2" borderId="38" xfId="0" applyFont="1" applyFill="1" applyBorder="1" applyAlignment="1"/>
    <xf numFmtId="49" fontId="11" fillId="2" borderId="39" xfId="0" applyNumberFormat="1" applyFont="1" applyFill="1" applyBorder="1" applyAlignment="1">
      <alignment vertical="center"/>
    </xf>
    <xf numFmtId="0" fontId="11" fillId="2" borderId="40" xfId="0" applyFont="1" applyFill="1" applyBorder="1" applyAlignment="1"/>
    <xf numFmtId="0" fontId="11" fillId="2" borderId="41" xfId="0" applyFont="1" applyFill="1" applyBorder="1" applyAlignment="1"/>
    <xf numFmtId="0" fontId="9" fillId="6" borderId="13" xfId="0" applyFont="1" applyFill="1" applyBorder="1" applyAlignment="1">
      <alignment vertical="center"/>
    </xf>
    <xf numFmtId="0" fontId="6" fillId="8" borderId="12" xfId="0" applyFont="1" applyFill="1" applyBorder="1" applyAlignment="1">
      <alignment vertical="center"/>
    </xf>
    <xf numFmtId="49" fontId="14" fillId="8" borderId="13" xfId="0" applyNumberFormat="1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42" xfId="0" applyFont="1" applyFill="1" applyBorder="1" applyAlignment="1">
      <alignment vertical="center"/>
    </xf>
    <xf numFmtId="0" fontId="0" fillId="0" borderId="13" xfId="0" applyNumberFormat="1" applyFont="1" applyBorder="1" applyAlignment="1"/>
    <xf numFmtId="0" fontId="0" fillId="2" borderId="13" xfId="0" applyFont="1" applyFill="1" applyBorder="1" applyAlignment="1"/>
    <xf numFmtId="167" fontId="3" fillId="2" borderId="5" xfId="0" applyNumberFormat="1" applyFont="1" applyFill="1" applyBorder="1" applyAlignment="1"/>
    <xf numFmtId="0" fontId="15" fillId="2" borderId="15" xfId="0" applyFont="1" applyFill="1" applyBorder="1" applyAlignment="1"/>
    <xf numFmtId="49" fontId="3" fillId="2" borderId="54" xfId="0" applyNumberFormat="1" applyFont="1" applyFill="1" applyBorder="1" applyAlignment="1">
      <alignment horizontal="center" wrapText="1"/>
    </xf>
    <xf numFmtId="3" fontId="3" fillId="2" borderId="54" xfId="0" applyNumberFormat="1" applyFont="1" applyFill="1" applyBorder="1" applyAlignment="1">
      <alignment horizontal="right" wrapText="1"/>
    </xf>
    <xf numFmtId="49" fontId="3" fillId="2" borderId="57" xfId="0" applyNumberFormat="1" applyFont="1" applyFill="1" applyBorder="1" applyAlignment="1">
      <alignment horizontal="center" wrapText="1"/>
    </xf>
    <xf numFmtId="3" fontId="3" fillId="2" borderId="57" xfId="0" applyNumberFormat="1" applyFont="1" applyFill="1" applyBorder="1" applyAlignment="1">
      <alignment horizontal="right" wrapText="1"/>
    </xf>
    <xf numFmtId="49" fontId="3" fillId="2" borderId="58" xfId="0" applyNumberFormat="1" applyFont="1" applyFill="1" applyBorder="1" applyAlignment="1">
      <alignment horizontal="center" wrapText="1"/>
    </xf>
    <xf numFmtId="3" fontId="3" fillId="2" borderId="58" xfId="0" applyNumberFormat="1" applyFont="1" applyFill="1" applyBorder="1" applyAlignment="1">
      <alignment horizontal="right" wrapText="1"/>
    </xf>
    <xf numFmtId="0" fontId="5" fillId="2" borderId="54" xfId="0" applyFont="1" applyFill="1" applyBorder="1" applyAlignment="1">
      <alignment horizontal="left" vertical="center" wrapText="1"/>
    </xf>
    <xf numFmtId="49" fontId="3" fillId="2" borderId="54" xfId="0" applyNumberFormat="1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right" vertical="center" wrapText="1"/>
    </xf>
    <xf numFmtId="49" fontId="5" fillId="2" borderId="54" xfId="0" applyNumberFormat="1" applyFont="1" applyFill="1" applyBorder="1" applyAlignment="1">
      <alignment horizontal="left" vertical="center" wrapText="1"/>
    </xf>
    <xf numFmtId="49" fontId="3" fillId="2" borderId="54" xfId="0" applyNumberFormat="1" applyFont="1" applyFill="1" applyBorder="1" applyAlignment="1">
      <alignment horizontal="center"/>
    </xf>
    <xf numFmtId="0" fontId="3" fillId="2" borderId="54" xfId="0" applyNumberFormat="1" applyFont="1" applyFill="1" applyBorder="1" applyAlignment="1"/>
    <xf numFmtId="49" fontId="5" fillId="2" borderId="54" xfId="0" applyNumberFormat="1" applyFont="1" applyFill="1" applyBorder="1" applyAlignment="1"/>
    <xf numFmtId="0" fontId="3" fillId="2" borderId="54" xfId="0" applyFont="1" applyFill="1" applyBorder="1" applyAlignment="1">
      <alignment horizontal="center"/>
    </xf>
    <xf numFmtId="0" fontId="3" fillId="2" borderId="54" xfId="0" applyFont="1" applyFill="1" applyBorder="1" applyAlignment="1"/>
    <xf numFmtId="49" fontId="3" fillId="2" borderId="54" xfId="0" applyNumberFormat="1" applyFont="1" applyFill="1" applyBorder="1" applyAlignment="1"/>
    <xf numFmtId="0" fontId="5" fillId="2" borderId="57" xfId="0" applyFont="1" applyFill="1" applyBorder="1" applyAlignment="1">
      <alignment horizontal="left" vertical="center" wrapText="1"/>
    </xf>
    <xf numFmtId="49" fontId="3" fillId="2" borderId="58" xfId="0" applyNumberFormat="1" applyFont="1" applyFill="1" applyBorder="1" applyAlignment="1">
      <alignment horizontal="center"/>
    </xf>
    <xf numFmtId="0" fontId="3" fillId="2" borderId="58" xfId="0" applyNumberFormat="1" applyFont="1" applyFill="1" applyBorder="1" applyAlignment="1"/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165" fontId="9" fillId="7" borderId="29" xfId="0" applyNumberFormat="1" applyFont="1" applyFill="1" applyBorder="1" applyAlignment="1">
      <alignment vertical="center"/>
    </xf>
    <xf numFmtId="41" fontId="9" fillId="7" borderId="44" xfId="3" applyFont="1" applyFill="1" applyBorder="1" applyAlignment="1">
      <alignment vertical="center"/>
    </xf>
    <xf numFmtId="41" fontId="9" fillId="7" borderId="45" xfId="3" applyFont="1" applyFill="1" applyBorder="1" applyAlignment="1">
      <alignment vertical="center"/>
    </xf>
    <xf numFmtId="41" fontId="9" fillId="7" borderId="29" xfId="3" applyFont="1" applyFill="1" applyBorder="1" applyAlignment="1">
      <alignment vertical="center"/>
    </xf>
    <xf numFmtId="0" fontId="17" fillId="0" borderId="57" xfId="1" applyFont="1" applyBorder="1"/>
    <xf numFmtId="0" fontId="17" fillId="0" borderId="54" xfId="1" applyFont="1" applyBorder="1"/>
    <xf numFmtId="0" fontId="3" fillId="2" borderId="57" xfId="0" applyNumberFormat="1" applyFont="1" applyFill="1" applyBorder="1" applyAlignment="1">
      <alignment horizontal="center" wrapText="1"/>
    </xf>
    <xf numFmtId="0" fontId="3" fillId="2" borderId="54" xfId="0" applyNumberFormat="1" applyFont="1" applyFill="1" applyBorder="1" applyAlignment="1">
      <alignment horizontal="center" wrapText="1"/>
    </xf>
    <xf numFmtId="49" fontId="18" fillId="3" borderId="7" xfId="0" applyNumberFormat="1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17" fillId="0" borderId="58" xfId="1" applyFont="1" applyBorder="1"/>
    <xf numFmtId="3" fontId="18" fillId="3" borderId="7" xfId="0" applyNumberFormat="1" applyFont="1" applyFill="1" applyBorder="1" applyAlignment="1">
      <alignment vertical="center"/>
    </xf>
    <xf numFmtId="0" fontId="3" fillId="2" borderId="58" xfId="0" applyNumberFormat="1" applyFont="1" applyFill="1" applyBorder="1" applyAlignment="1">
      <alignment horizontal="center" wrapText="1"/>
    </xf>
    <xf numFmtId="49" fontId="18" fillId="3" borderId="46" xfId="0" applyNumberFormat="1" applyFont="1" applyFill="1" applyBorder="1" applyAlignment="1">
      <alignment vertical="center"/>
    </xf>
    <xf numFmtId="0" fontId="4" fillId="3" borderId="46" xfId="0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vertical="center"/>
    </xf>
    <xf numFmtId="0" fontId="5" fillId="0" borderId="57" xfId="0" applyNumberFormat="1" applyFont="1" applyBorder="1" applyAlignment="1"/>
    <xf numFmtId="0" fontId="3" fillId="0" borderId="57" xfId="0" applyNumberFormat="1" applyFont="1" applyBorder="1" applyAlignment="1"/>
    <xf numFmtId="41" fontId="3" fillId="2" borderId="54" xfId="3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/>
    </xf>
    <xf numFmtId="49" fontId="3" fillId="2" borderId="58" xfId="0" applyNumberFormat="1" applyFont="1" applyFill="1" applyBorder="1" applyAlignment="1"/>
    <xf numFmtId="0" fontId="0" fillId="2" borderId="59" xfId="0" applyFont="1" applyFill="1" applyBorder="1" applyAlignment="1"/>
    <xf numFmtId="0" fontId="0" fillId="2" borderId="48" xfId="0" applyFont="1" applyFill="1" applyBorder="1" applyAlignment="1"/>
    <xf numFmtId="0" fontId="0" fillId="2" borderId="54" xfId="0" applyFont="1" applyFill="1" applyBorder="1" applyAlignment="1"/>
    <xf numFmtId="49" fontId="3" fillId="2" borderId="54" xfId="0" applyNumberFormat="1" applyFont="1" applyFill="1" applyBorder="1" applyAlignment="1">
      <alignment vertical="center" wrapText="1"/>
    </xf>
    <xf numFmtId="49" fontId="3" fillId="2" borderId="54" xfId="0" applyNumberFormat="1" applyFont="1" applyFill="1" applyBorder="1" applyAlignment="1">
      <alignment horizontal="right" vertical="center" wrapText="1"/>
    </xf>
    <xf numFmtId="49" fontId="3" fillId="2" borderId="54" xfId="0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right" wrapText="1"/>
    </xf>
    <xf numFmtId="14" fontId="3" fillId="2" borderId="54" xfId="0" applyNumberFormat="1" applyFont="1" applyFill="1" applyBorder="1" applyAlignment="1">
      <alignment horizontal="right"/>
    </xf>
    <xf numFmtId="49" fontId="3" fillId="2" borderId="62" xfId="0" applyNumberFormat="1" applyFont="1" applyFill="1" applyBorder="1" applyAlignment="1">
      <alignment wrapText="1"/>
    </xf>
    <xf numFmtId="49" fontId="3" fillId="2" borderId="62" xfId="0" applyNumberFormat="1" applyFont="1" applyFill="1" applyBorder="1" applyAlignment="1">
      <alignment horizontal="center"/>
    </xf>
    <xf numFmtId="3" fontId="3" fillId="2" borderId="62" xfId="0" applyNumberFormat="1" applyFont="1" applyFill="1" applyBorder="1" applyAlignment="1"/>
    <xf numFmtId="49" fontId="3" fillId="2" borderId="62" xfId="0" applyNumberFormat="1" applyFont="1" applyFill="1" applyBorder="1" applyAlignment="1">
      <alignment horizontal="center" wrapText="1"/>
    </xf>
    <xf numFmtId="49" fontId="9" fillId="7" borderId="4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4" fillId="8" borderId="31" xfId="0" applyNumberFormat="1" applyFont="1" applyFill="1" applyBorder="1" applyAlignment="1">
      <alignment vertical="center"/>
    </xf>
    <xf numFmtId="0" fontId="9" fillId="8" borderId="32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8" fillId="3" borderId="54" xfId="0" applyNumberFormat="1" applyFont="1" applyFill="1" applyBorder="1" applyAlignment="1">
      <alignment vertical="center" wrapText="1"/>
    </xf>
    <xf numFmtId="49" fontId="5" fillId="2" borderId="54" xfId="0" applyNumberFormat="1" applyFont="1" applyFill="1" applyBorder="1" applyAlignment="1">
      <alignment horizontal="right"/>
    </xf>
    <xf numFmtId="0" fontId="3" fillId="2" borderId="60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3" fontId="3" fillId="2" borderId="5" xfId="0" applyNumberFormat="1" applyFont="1" applyFill="1" applyBorder="1" applyAlignment="1"/>
    <xf numFmtId="0" fontId="3" fillId="2" borderId="61" xfId="0" applyFont="1" applyFill="1" applyBorder="1" applyAlignment="1">
      <alignment wrapText="1"/>
    </xf>
    <xf numFmtId="14" fontId="3" fillId="2" borderId="61" xfId="0" applyNumberFormat="1" applyFont="1" applyFill="1" applyBorder="1" applyAlignment="1"/>
    <xf numFmtId="0" fontId="3" fillId="2" borderId="48" xfId="0" applyFont="1" applyFill="1" applyBorder="1" applyAlignment="1"/>
    <xf numFmtId="0" fontId="3" fillId="2" borderId="47" xfId="0" applyFont="1" applyFill="1" applyBorder="1" applyAlignment="1"/>
    <xf numFmtId="0" fontId="3" fillId="2" borderId="47" xfId="0" applyFont="1" applyFill="1" applyBorder="1" applyAlignment="1">
      <alignment horizontal="justify" wrapText="1"/>
    </xf>
    <xf numFmtId="49" fontId="19" fillId="3" borderId="51" xfId="0" applyNumberFormat="1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/>
    <xf numFmtId="0" fontId="3" fillId="2" borderId="50" xfId="0" applyFont="1" applyFill="1" applyBorder="1" applyAlignment="1">
      <alignment horizontal="left"/>
    </xf>
    <xf numFmtId="0" fontId="3" fillId="2" borderId="50" xfId="0" applyFont="1" applyFill="1" applyBorder="1" applyAlignment="1"/>
    <xf numFmtId="49" fontId="18" fillId="5" borderId="55" xfId="0" applyNumberFormat="1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3" fontId="3" fillId="2" borderId="50" xfId="0" applyNumberFormat="1" applyFont="1" applyFill="1" applyBorder="1" applyAlignment="1"/>
    <xf numFmtId="49" fontId="18" fillId="5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18" fillId="5" borderId="17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vertical="center"/>
    </xf>
    <xf numFmtId="164" fontId="18" fillId="5" borderId="19" xfId="0" applyNumberFormat="1" applyFont="1" applyFill="1" applyBorder="1" applyAlignment="1">
      <alignment vertical="center"/>
    </xf>
    <xf numFmtId="49" fontId="18" fillId="3" borderId="20" xfId="0" applyNumberFormat="1" applyFont="1" applyFill="1" applyBorder="1" applyAlignment="1">
      <alignment vertical="center"/>
    </xf>
    <xf numFmtId="164" fontId="18" fillId="3" borderId="21" xfId="0" applyNumberFormat="1" applyFont="1" applyFill="1" applyBorder="1" applyAlignment="1">
      <alignment vertical="center"/>
    </xf>
    <xf numFmtId="49" fontId="18" fillId="5" borderId="20" xfId="0" applyNumberFormat="1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164" fontId="18" fillId="5" borderId="21" xfId="0" applyNumberFormat="1" applyFont="1" applyFill="1" applyBorder="1" applyAlignment="1">
      <alignment vertical="center"/>
    </xf>
    <xf numFmtId="49" fontId="18" fillId="5" borderId="22" xfId="0" applyNumberFormat="1" applyFont="1" applyFill="1" applyBorder="1" applyAlignment="1">
      <alignment vertical="center"/>
    </xf>
    <xf numFmtId="0" fontId="18" fillId="5" borderId="23" xfId="0" applyFont="1" applyFill="1" applyBorder="1" applyAlignment="1">
      <alignment vertical="center"/>
    </xf>
    <xf numFmtId="49" fontId="18" fillId="3" borderId="54" xfId="0" applyNumberFormat="1" applyFont="1" applyFill="1" applyBorder="1" applyAlignment="1">
      <alignment horizontal="center" vertical="center" wrapText="1"/>
    </xf>
    <xf numFmtId="49" fontId="3" fillId="2" borderId="57" xfId="0" applyNumberFormat="1" applyFont="1" applyFill="1" applyBorder="1" applyAlignment="1">
      <alignment horizontal="right" wrapText="1"/>
    </xf>
    <xf numFmtId="49" fontId="3" fillId="2" borderId="58" xfId="0" applyNumberFormat="1" applyFont="1" applyFill="1" applyBorder="1" applyAlignment="1">
      <alignment horizontal="right" wrapText="1"/>
    </xf>
    <xf numFmtId="0" fontId="4" fillId="3" borderId="46" xfId="0" applyFont="1" applyFill="1" applyBorder="1" applyAlignment="1">
      <alignment horizontal="right" vertical="center"/>
    </xf>
    <xf numFmtId="3" fontId="18" fillId="3" borderId="46" xfId="0" applyNumberFormat="1" applyFont="1" applyFill="1" applyBorder="1" applyAlignment="1">
      <alignment horizontal="right" vertical="center"/>
    </xf>
    <xf numFmtId="3" fontId="3" fillId="0" borderId="54" xfId="0" applyNumberFormat="1" applyFont="1" applyBorder="1" applyAlignment="1">
      <alignment horizontal="right"/>
    </xf>
    <xf numFmtId="0" fontId="5" fillId="2" borderId="54" xfId="0" applyFont="1" applyFill="1" applyBorder="1" applyAlignment="1">
      <alignment horizontal="right" vertical="center" wrapText="1"/>
    </xf>
    <xf numFmtId="41" fontId="5" fillId="2" borderId="54" xfId="3" applyFont="1" applyFill="1" applyBorder="1" applyAlignment="1">
      <alignment horizontal="right" vertical="center" wrapText="1"/>
    </xf>
    <xf numFmtId="3" fontId="3" fillId="2" borderId="54" xfId="0" applyNumberFormat="1" applyFont="1" applyFill="1" applyBorder="1" applyAlignment="1">
      <alignment horizontal="right"/>
    </xf>
    <xf numFmtId="41" fontId="3" fillId="2" borderId="54" xfId="3" applyFont="1" applyFill="1" applyBorder="1" applyAlignment="1">
      <alignment horizontal="right"/>
    </xf>
    <xf numFmtId="0" fontId="3" fillId="2" borderId="54" xfId="0" applyFont="1" applyFill="1" applyBorder="1" applyAlignment="1">
      <alignment horizontal="right"/>
    </xf>
    <xf numFmtId="49" fontId="3" fillId="2" borderId="58" xfId="0" applyNumberFormat="1" applyFont="1" applyFill="1" applyBorder="1" applyAlignment="1">
      <alignment horizontal="right"/>
    </xf>
    <xf numFmtId="3" fontId="3" fillId="2" borderId="58" xfId="0" applyNumberFormat="1" applyFont="1" applyFill="1" applyBorder="1" applyAlignment="1">
      <alignment horizontal="right"/>
    </xf>
    <xf numFmtId="41" fontId="3" fillId="2" borderId="58" xfId="3" applyFont="1" applyFill="1" applyBorder="1" applyAlignment="1">
      <alignment horizontal="right"/>
    </xf>
    <xf numFmtId="164" fontId="18" fillId="5" borderId="23" xfId="0" applyNumberFormat="1" applyFont="1" applyFill="1" applyBorder="1" applyAlignment="1">
      <alignment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40361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665" y="193729"/>
          <a:ext cx="5561632" cy="1194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71" zoomScaleNormal="100" workbookViewId="0">
      <selection activeCell="H78" sqref="H78"/>
    </sheetView>
  </sheetViews>
  <sheetFormatPr baseColWidth="10" defaultColWidth="10.85546875" defaultRowHeight="11.25" customHeight="1"/>
  <cols>
    <col min="1" max="1" width="4.42578125" style="1" customWidth="1"/>
    <col min="2" max="2" width="18.5703125" style="1" customWidth="1"/>
    <col min="3" max="3" width="19.42578125" style="1" customWidth="1"/>
    <col min="4" max="4" width="8.5703125" style="1" customWidth="1"/>
    <col min="5" max="5" width="14.42578125" style="1" customWidth="1"/>
    <col min="6" max="6" width="9.42578125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98"/>
      <c r="C7" s="98"/>
      <c r="D7" s="2"/>
      <c r="E7" s="2"/>
      <c r="F7" s="2"/>
      <c r="G7" s="2"/>
    </row>
    <row r="8" spans="1:7" ht="15" customHeight="1">
      <c r="A8" s="19"/>
      <c r="B8" s="99"/>
      <c r="C8" s="99"/>
      <c r="D8" s="97"/>
      <c r="E8" s="3"/>
      <c r="F8" s="3"/>
      <c r="G8" s="3"/>
    </row>
    <row r="9" spans="1:7" ht="12" customHeight="1">
      <c r="A9" s="19"/>
      <c r="B9" s="118" t="s">
        <v>0</v>
      </c>
      <c r="C9" s="119" t="s">
        <v>58</v>
      </c>
      <c r="D9" s="120"/>
      <c r="E9" s="121" t="s">
        <v>85</v>
      </c>
      <c r="F9" s="122"/>
      <c r="G9" s="123">
        <v>45000</v>
      </c>
    </row>
    <row r="10" spans="1:7" ht="14.25" customHeight="1">
      <c r="A10" s="19"/>
      <c r="B10" s="100" t="s">
        <v>1</v>
      </c>
      <c r="C10" s="101" t="s">
        <v>84</v>
      </c>
      <c r="D10" s="120"/>
      <c r="E10" s="114" t="s">
        <v>2</v>
      </c>
      <c r="F10" s="115"/>
      <c r="G10" s="5" t="s">
        <v>100</v>
      </c>
    </row>
    <row r="11" spans="1:7" ht="12.75" customHeight="1">
      <c r="A11" s="19"/>
      <c r="B11" s="100" t="s">
        <v>3</v>
      </c>
      <c r="C11" s="102" t="s">
        <v>98</v>
      </c>
      <c r="D11" s="120"/>
      <c r="E11" s="114" t="s">
        <v>89</v>
      </c>
      <c r="F11" s="115"/>
      <c r="G11" s="48">
        <v>100</v>
      </c>
    </row>
    <row r="12" spans="1:7" ht="11.25" customHeight="1">
      <c r="A12" s="19"/>
      <c r="B12" s="100" t="s">
        <v>4</v>
      </c>
      <c r="C12" s="103" t="s">
        <v>114</v>
      </c>
      <c r="D12" s="120"/>
      <c r="E12" s="110" t="s">
        <v>5</v>
      </c>
      <c r="F12" s="111"/>
      <c r="G12" s="7">
        <f>(G9*G11)</f>
        <v>4500000</v>
      </c>
    </row>
    <row r="13" spans="1:7" ht="11.25" customHeight="1">
      <c r="A13" s="19"/>
      <c r="B13" s="100" t="s">
        <v>6</v>
      </c>
      <c r="C13" s="102" t="s">
        <v>115</v>
      </c>
      <c r="D13" s="120"/>
      <c r="E13" s="114" t="s">
        <v>7</v>
      </c>
      <c r="F13" s="115"/>
      <c r="G13" s="5" t="s">
        <v>86</v>
      </c>
    </row>
    <row r="14" spans="1:7" ht="13.5" customHeight="1">
      <c r="A14" s="19"/>
      <c r="B14" s="100" t="s">
        <v>8</v>
      </c>
      <c r="C14" s="102" t="s">
        <v>116</v>
      </c>
      <c r="D14" s="120"/>
      <c r="E14" s="114" t="s">
        <v>9</v>
      </c>
      <c r="F14" s="115"/>
      <c r="G14" s="5" t="s">
        <v>100</v>
      </c>
    </row>
    <row r="15" spans="1:7" ht="23.25" customHeight="1">
      <c r="A15" s="19"/>
      <c r="B15" s="100" t="s">
        <v>10</v>
      </c>
      <c r="C15" s="104">
        <v>44713</v>
      </c>
      <c r="D15" s="120"/>
      <c r="E15" s="116" t="s">
        <v>11</v>
      </c>
      <c r="F15" s="117"/>
      <c r="G15" s="6" t="s">
        <v>99</v>
      </c>
    </row>
    <row r="16" spans="1:7" ht="12" customHeight="1">
      <c r="A16" s="2"/>
      <c r="B16" s="124"/>
      <c r="C16" s="125"/>
      <c r="D16" s="126"/>
      <c r="E16" s="127"/>
      <c r="F16" s="127"/>
      <c r="G16" s="128"/>
    </row>
    <row r="17" spans="1:7" ht="12" customHeight="1">
      <c r="A17" s="19"/>
      <c r="B17" s="129" t="s">
        <v>12</v>
      </c>
      <c r="C17" s="130"/>
      <c r="D17" s="130"/>
      <c r="E17" s="130"/>
      <c r="F17" s="130"/>
      <c r="G17" s="131"/>
    </row>
    <row r="18" spans="1:7" ht="12" customHeight="1">
      <c r="A18" s="2"/>
      <c r="B18" s="132"/>
      <c r="C18" s="133"/>
      <c r="D18" s="133"/>
      <c r="E18" s="133"/>
      <c r="F18" s="134"/>
      <c r="G18" s="134"/>
    </row>
    <row r="19" spans="1:7" ht="12" customHeight="1">
      <c r="A19" s="4"/>
      <c r="B19" s="135" t="s">
        <v>13</v>
      </c>
      <c r="C19" s="136"/>
      <c r="D19" s="137"/>
      <c r="E19" s="137"/>
      <c r="F19" s="137"/>
      <c r="G19" s="137"/>
    </row>
    <row r="20" spans="1:7" ht="24" customHeight="1">
      <c r="A20" s="19"/>
      <c r="B20" s="159" t="s">
        <v>14</v>
      </c>
      <c r="C20" s="159" t="s">
        <v>15</v>
      </c>
      <c r="D20" s="159" t="s">
        <v>16</v>
      </c>
      <c r="E20" s="159" t="s">
        <v>17</v>
      </c>
      <c r="F20" s="159" t="s">
        <v>18</v>
      </c>
      <c r="G20" s="159" t="s">
        <v>19</v>
      </c>
    </row>
    <row r="21" spans="1:7" ht="12.75" customHeight="1">
      <c r="A21" s="19"/>
      <c r="B21" s="77" t="s">
        <v>59</v>
      </c>
      <c r="C21" s="52" t="s">
        <v>20</v>
      </c>
      <c r="D21" s="79">
        <v>8</v>
      </c>
      <c r="E21" s="160" t="s">
        <v>101</v>
      </c>
      <c r="F21" s="53">
        <v>20000</v>
      </c>
      <c r="G21" s="53">
        <f>(D21*F21)</f>
        <v>160000</v>
      </c>
    </row>
    <row r="22" spans="1:7" ht="12.75" customHeight="1">
      <c r="A22" s="19"/>
      <c r="B22" s="78" t="s">
        <v>60</v>
      </c>
      <c r="C22" s="50" t="s">
        <v>20</v>
      </c>
      <c r="D22" s="80">
        <v>0.5</v>
      </c>
      <c r="E22" s="103" t="s">
        <v>87</v>
      </c>
      <c r="F22" s="51">
        <v>20000</v>
      </c>
      <c r="G22" s="51">
        <f>(D22*F22)</f>
        <v>10000</v>
      </c>
    </row>
    <row r="23" spans="1:7" ht="12.75" customHeight="1">
      <c r="A23" s="19"/>
      <c r="B23" s="78" t="s">
        <v>61</v>
      </c>
      <c r="C23" s="50" t="s">
        <v>20</v>
      </c>
      <c r="D23" s="80">
        <v>0.5</v>
      </c>
      <c r="E23" s="103" t="s">
        <v>102</v>
      </c>
      <c r="F23" s="51">
        <v>20000</v>
      </c>
      <c r="G23" s="51">
        <f>(D23*F23)</f>
        <v>10000</v>
      </c>
    </row>
    <row r="24" spans="1:7" ht="12.75" customHeight="1">
      <c r="A24" s="47"/>
      <c r="B24" s="78" t="s">
        <v>62</v>
      </c>
      <c r="C24" s="50" t="s">
        <v>20</v>
      </c>
      <c r="D24" s="80">
        <v>0.5</v>
      </c>
      <c r="E24" s="103" t="s">
        <v>102</v>
      </c>
      <c r="F24" s="51">
        <v>20000</v>
      </c>
      <c r="G24" s="51">
        <f t="shared" ref="G24:G26" si="0">(D24*F24)</f>
        <v>10000</v>
      </c>
    </row>
    <row r="25" spans="1:7" ht="12.75" customHeight="1">
      <c r="A25" s="47"/>
      <c r="B25" s="78" t="s">
        <v>63</v>
      </c>
      <c r="C25" s="50" t="s">
        <v>20</v>
      </c>
      <c r="D25" s="80">
        <v>0.5</v>
      </c>
      <c r="E25" s="103" t="s">
        <v>103</v>
      </c>
      <c r="F25" s="51">
        <v>20000</v>
      </c>
      <c r="G25" s="51">
        <f t="shared" si="0"/>
        <v>10000</v>
      </c>
    </row>
    <row r="26" spans="1:7" ht="12.75" customHeight="1">
      <c r="A26" s="47"/>
      <c r="B26" s="85" t="s">
        <v>56</v>
      </c>
      <c r="C26" s="54" t="s">
        <v>20</v>
      </c>
      <c r="D26" s="87">
        <v>10</v>
      </c>
      <c r="E26" s="161" t="s">
        <v>104</v>
      </c>
      <c r="F26" s="55">
        <v>20000</v>
      </c>
      <c r="G26" s="55">
        <f t="shared" si="0"/>
        <v>200000</v>
      </c>
    </row>
    <row r="27" spans="1:7" ht="12.75" customHeight="1">
      <c r="A27" s="19"/>
      <c r="B27" s="88" t="s">
        <v>21</v>
      </c>
      <c r="C27" s="89"/>
      <c r="D27" s="89"/>
      <c r="E27" s="162"/>
      <c r="F27" s="162"/>
      <c r="G27" s="163">
        <f>SUM(G21:G26)</f>
        <v>400000</v>
      </c>
    </row>
    <row r="28" spans="1:7" ht="12" customHeight="1">
      <c r="A28" s="2"/>
      <c r="B28" s="132"/>
      <c r="C28" s="134"/>
      <c r="D28" s="134"/>
      <c r="E28" s="134"/>
      <c r="F28" s="138"/>
      <c r="G28" s="138"/>
    </row>
    <row r="29" spans="1:7" ht="12" customHeight="1">
      <c r="A29" s="4"/>
      <c r="B29" s="139" t="s">
        <v>22</v>
      </c>
      <c r="C29" s="140"/>
      <c r="D29" s="141"/>
      <c r="E29" s="141"/>
      <c r="F29" s="142"/>
      <c r="G29" s="142"/>
    </row>
    <row r="30" spans="1:7" ht="24" customHeight="1">
      <c r="A30" s="4"/>
      <c r="B30" s="81" t="s">
        <v>14</v>
      </c>
      <c r="C30" s="82" t="s">
        <v>15</v>
      </c>
      <c r="D30" s="82" t="s">
        <v>16</v>
      </c>
      <c r="E30" s="81" t="s">
        <v>17</v>
      </c>
      <c r="F30" s="82" t="s">
        <v>18</v>
      </c>
      <c r="G30" s="81" t="s">
        <v>19</v>
      </c>
    </row>
    <row r="31" spans="1:7" ht="12" customHeight="1">
      <c r="A31" s="4"/>
      <c r="B31" s="83"/>
      <c r="C31" s="84"/>
      <c r="D31" s="84"/>
      <c r="E31" s="84"/>
      <c r="F31" s="83"/>
      <c r="G31" s="83"/>
    </row>
    <row r="32" spans="1:7" ht="12" customHeight="1">
      <c r="A32" s="4"/>
      <c r="B32" s="90" t="s">
        <v>23</v>
      </c>
      <c r="C32" s="9"/>
      <c r="D32" s="9"/>
      <c r="E32" s="9"/>
      <c r="F32" s="10"/>
      <c r="G32" s="10"/>
    </row>
    <row r="33" spans="1:11" ht="12" customHeight="1">
      <c r="A33" s="2"/>
      <c r="B33" s="143"/>
      <c r="C33" s="144"/>
      <c r="D33" s="144"/>
      <c r="E33" s="144"/>
      <c r="F33" s="145"/>
      <c r="G33" s="145"/>
    </row>
    <row r="34" spans="1:11" ht="12" customHeight="1">
      <c r="A34" s="4"/>
      <c r="B34" s="139" t="s">
        <v>24</v>
      </c>
      <c r="C34" s="140"/>
      <c r="D34" s="141"/>
      <c r="E34" s="141"/>
      <c r="F34" s="142"/>
      <c r="G34" s="142"/>
    </row>
    <row r="35" spans="1:11" ht="24" customHeight="1">
      <c r="A35" s="4"/>
      <c r="B35" s="81" t="s">
        <v>14</v>
      </c>
      <c r="C35" s="81" t="s">
        <v>15</v>
      </c>
      <c r="D35" s="81" t="s">
        <v>16</v>
      </c>
      <c r="E35" s="81" t="s">
        <v>17</v>
      </c>
      <c r="F35" s="82" t="s">
        <v>18</v>
      </c>
      <c r="G35" s="81" t="s">
        <v>19</v>
      </c>
    </row>
    <row r="36" spans="1:11" ht="12.75" customHeight="1">
      <c r="A36" s="19"/>
      <c r="B36" s="77" t="s">
        <v>64</v>
      </c>
      <c r="C36" s="52" t="s">
        <v>83</v>
      </c>
      <c r="D36" s="79">
        <v>0.4</v>
      </c>
      <c r="E36" s="160" t="s">
        <v>92</v>
      </c>
      <c r="F36" s="53">
        <v>125000</v>
      </c>
      <c r="G36" s="53">
        <f>D36*F36</f>
        <v>50000</v>
      </c>
    </row>
    <row r="37" spans="1:11" ht="12.75" customHeight="1">
      <c r="A37" s="19"/>
      <c r="B37" s="78" t="s">
        <v>106</v>
      </c>
      <c r="C37" s="50" t="s">
        <v>83</v>
      </c>
      <c r="D37" s="80">
        <v>0.8</v>
      </c>
      <c r="E37" s="103" t="s">
        <v>93</v>
      </c>
      <c r="F37" s="51">
        <v>80000</v>
      </c>
      <c r="G37" s="51">
        <f t="shared" ref="G37:G43" si="1">D37*F37</f>
        <v>64000</v>
      </c>
    </row>
    <row r="38" spans="1:11" ht="12.75" customHeight="1">
      <c r="A38" s="19"/>
      <c r="B38" s="78" t="s">
        <v>65</v>
      </c>
      <c r="C38" s="50" t="s">
        <v>83</v>
      </c>
      <c r="D38" s="80">
        <v>0.5</v>
      </c>
      <c r="E38" s="103" t="s">
        <v>87</v>
      </c>
      <c r="F38" s="164">
        <v>80000</v>
      </c>
      <c r="G38" s="51">
        <f t="shared" si="1"/>
        <v>40000</v>
      </c>
    </row>
    <row r="39" spans="1:11" ht="12.75" customHeight="1">
      <c r="A39" s="19"/>
      <c r="B39" s="78" t="s">
        <v>105</v>
      </c>
      <c r="C39" s="50" t="s">
        <v>83</v>
      </c>
      <c r="D39" s="80">
        <v>0.2</v>
      </c>
      <c r="E39" s="103" t="s">
        <v>94</v>
      </c>
      <c r="F39" s="51">
        <v>60000</v>
      </c>
      <c r="G39" s="51">
        <f t="shared" si="1"/>
        <v>12000</v>
      </c>
    </row>
    <row r="40" spans="1:11" ht="12.75" customHeight="1">
      <c r="A40" s="19"/>
      <c r="B40" s="78" t="s">
        <v>67</v>
      </c>
      <c r="C40" s="50" t="s">
        <v>83</v>
      </c>
      <c r="D40" s="80">
        <v>0.4</v>
      </c>
      <c r="E40" s="103" t="s">
        <v>95</v>
      </c>
      <c r="F40" s="51">
        <v>60000</v>
      </c>
      <c r="G40" s="51">
        <f t="shared" si="1"/>
        <v>24000</v>
      </c>
    </row>
    <row r="41" spans="1:11" ht="12.75" customHeight="1">
      <c r="A41" s="19"/>
      <c r="B41" s="78" t="s">
        <v>68</v>
      </c>
      <c r="C41" s="50" t="s">
        <v>83</v>
      </c>
      <c r="D41" s="80">
        <v>0.125</v>
      </c>
      <c r="E41" s="103" t="s">
        <v>96</v>
      </c>
      <c r="F41" s="51">
        <v>125000</v>
      </c>
      <c r="G41" s="51">
        <f t="shared" si="1"/>
        <v>15625</v>
      </c>
    </row>
    <row r="42" spans="1:11" ht="12.75" customHeight="1">
      <c r="A42" s="19"/>
      <c r="B42" s="78" t="s">
        <v>63</v>
      </c>
      <c r="C42" s="50" t="s">
        <v>83</v>
      </c>
      <c r="D42" s="80">
        <v>0.5</v>
      </c>
      <c r="E42" s="50" t="s">
        <v>88</v>
      </c>
      <c r="F42" s="51">
        <v>60000</v>
      </c>
      <c r="G42" s="51">
        <f t="shared" si="1"/>
        <v>30000</v>
      </c>
    </row>
    <row r="43" spans="1:11" ht="12.75" customHeight="1">
      <c r="A43" s="19"/>
      <c r="B43" s="85" t="s">
        <v>66</v>
      </c>
      <c r="C43" s="54" t="s">
        <v>83</v>
      </c>
      <c r="D43" s="87">
        <v>0.3</v>
      </c>
      <c r="E43" s="54" t="s">
        <v>97</v>
      </c>
      <c r="F43" s="55">
        <v>60000</v>
      </c>
      <c r="G43" s="55">
        <f t="shared" si="1"/>
        <v>18000</v>
      </c>
    </row>
    <row r="44" spans="1:11" ht="12.75" customHeight="1">
      <c r="A44" s="4"/>
      <c r="B44" s="90" t="s">
        <v>25</v>
      </c>
      <c r="C44" s="9"/>
      <c r="D44" s="9"/>
      <c r="E44" s="9"/>
      <c r="F44" s="10"/>
      <c r="G44" s="86">
        <f>SUM(G36:G43)</f>
        <v>253625</v>
      </c>
    </row>
    <row r="45" spans="1:11" ht="12" customHeight="1">
      <c r="A45" s="2"/>
      <c r="B45" s="143"/>
      <c r="C45" s="144"/>
      <c r="D45" s="144"/>
      <c r="E45" s="144"/>
      <c r="F45" s="145"/>
      <c r="G45" s="145"/>
    </row>
    <row r="46" spans="1:11" ht="12" customHeight="1">
      <c r="A46" s="4"/>
      <c r="B46" s="139" t="s">
        <v>26</v>
      </c>
      <c r="C46" s="140"/>
      <c r="D46" s="141"/>
      <c r="E46" s="141"/>
      <c r="F46" s="142"/>
      <c r="G46" s="142"/>
    </row>
    <row r="47" spans="1:11" ht="24" customHeight="1">
      <c r="A47" s="4"/>
      <c r="B47" s="82" t="s">
        <v>27</v>
      </c>
      <c r="C47" s="82" t="s">
        <v>28</v>
      </c>
      <c r="D47" s="82" t="s">
        <v>29</v>
      </c>
      <c r="E47" s="82" t="s">
        <v>17</v>
      </c>
      <c r="F47" s="82" t="s">
        <v>18</v>
      </c>
      <c r="G47" s="82" t="s">
        <v>19</v>
      </c>
      <c r="K47" s="46"/>
    </row>
    <row r="48" spans="1:11" ht="12.75" customHeight="1">
      <c r="A48" s="19"/>
      <c r="B48" s="91" t="s">
        <v>69</v>
      </c>
      <c r="C48" s="67"/>
      <c r="D48" s="67"/>
      <c r="E48" s="92"/>
      <c r="F48" s="67"/>
      <c r="G48" s="67"/>
      <c r="K48" s="46"/>
    </row>
    <row r="49" spans="1:11" ht="12.75" customHeight="1">
      <c r="A49" s="19"/>
      <c r="B49" s="57" t="s">
        <v>91</v>
      </c>
      <c r="C49" s="58" t="s">
        <v>57</v>
      </c>
      <c r="D49" s="59">
        <v>15</v>
      </c>
      <c r="E49" s="59" t="s">
        <v>110</v>
      </c>
      <c r="F49" s="59">
        <v>5600</v>
      </c>
      <c r="G49" s="93">
        <f>D49*F49</f>
        <v>84000</v>
      </c>
      <c r="K49" s="46"/>
    </row>
    <row r="50" spans="1:11" ht="12.75" customHeight="1">
      <c r="A50" s="19"/>
      <c r="B50" s="60" t="s">
        <v>70</v>
      </c>
      <c r="C50" s="56"/>
      <c r="D50" s="56"/>
      <c r="E50" s="165"/>
      <c r="F50" s="165"/>
      <c r="G50" s="166"/>
      <c r="K50" s="46"/>
    </row>
    <row r="51" spans="1:11" ht="12.75" customHeight="1">
      <c r="A51" s="19"/>
      <c r="B51" s="78" t="s">
        <v>74</v>
      </c>
      <c r="C51" s="61" t="s">
        <v>57</v>
      </c>
      <c r="D51" s="62">
        <v>500</v>
      </c>
      <c r="E51" s="102" t="s">
        <v>103</v>
      </c>
      <c r="F51" s="167">
        <v>1310</v>
      </c>
      <c r="G51" s="168">
        <f>(D51*F51)</f>
        <v>655000</v>
      </c>
    </row>
    <row r="52" spans="1:11" ht="12.75" customHeight="1">
      <c r="A52" s="19"/>
      <c r="B52" s="78" t="s">
        <v>75</v>
      </c>
      <c r="C52" s="61" t="s">
        <v>57</v>
      </c>
      <c r="D52" s="62">
        <v>500</v>
      </c>
      <c r="E52" s="102" t="s">
        <v>107</v>
      </c>
      <c r="F52" s="167">
        <v>1460</v>
      </c>
      <c r="G52" s="168">
        <f>(D52*F52)</f>
        <v>730000</v>
      </c>
    </row>
    <row r="53" spans="1:11" ht="12.75" customHeight="1">
      <c r="A53" s="19"/>
      <c r="B53" s="63" t="s">
        <v>71</v>
      </c>
      <c r="C53" s="61"/>
      <c r="D53" s="62"/>
      <c r="E53" s="102"/>
      <c r="F53" s="167"/>
      <c r="G53" s="168"/>
    </row>
    <row r="54" spans="1:11" ht="12.75" customHeight="1">
      <c r="A54" s="19"/>
      <c r="B54" s="66" t="s">
        <v>76</v>
      </c>
      <c r="C54" s="64" t="s">
        <v>111</v>
      </c>
      <c r="D54" s="65">
        <v>2</v>
      </c>
      <c r="E54" s="102" t="s">
        <v>108</v>
      </c>
      <c r="F54" s="167">
        <v>20000</v>
      </c>
      <c r="G54" s="168">
        <f t="shared" ref="G53:G59" si="2">(D54*F54)</f>
        <v>40000</v>
      </c>
    </row>
    <row r="55" spans="1:11" ht="12.75" customHeight="1">
      <c r="A55" s="19"/>
      <c r="B55" s="66" t="s">
        <v>77</v>
      </c>
      <c r="C55" s="64" t="s">
        <v>111</v>
      </c>
      <c r="D55" s="65">
        <v>1</v>
      </c>
      <c r="E55" s="102" t="s">
        <v>108</v>
      </c>
      <c r="F55" s="167">
        <v>52000</v>
      </c>
      <c r="G55" s="168">
        <f t="shared" si="2"/>
        <v>52000</v>
      </c>
    </row>
    <row r="56" spans="1:11" ht="12.75" customHeight="1">
      <c r="A56" s="19"/>
      <c r="B56" s="63" t="s">
        <v>72</v>
      </c>
      <c r="C56" s="64"/>
      <c r="D56" s="65"/>
      <c r="E56" s="169"/>
      <c r="F56" s="167"/>
      <c r="G56" s="168"/>
    </row>
    <row r="57" spans="1:11" ht="12.75" customHeight="1">
      <c r="A57" s="19"/>
      <c r="B57" s="66" t="s">
        <v>78</v>
      </c>
      <c r="C57" s="64" t="s">
        <v>111</v>
      </c>
      <c r="D57" s="65">
        <v>2</v>
      </c>
      <c r="E57" s="169" t="s">
        <v>109</v>
      </c>
      <c r="F57" s="167">
        <v>65000</v>
      </c>
      <c r="G57" s="168">
        <f t="shared" si="2"/>
        <v>130000</v>
      </c>
    </row>
    <row r="58" spans="1:11" ht="12.75" customHeight="1">
      <c r="A58" s="19"/>
      <c r="B58" s="63" t="s">
        <v>73</v>
      </c>
      <c r="C58" s="61"/>
      <c r="D58" s="62"/>
      <c r="E58" s="102"/>
      <c r="F58" s="167"/>
      <c r="G58" s="168"/>
    </row>
    <row r="59" spans="1:11" ht="12.75" customHeight="1">
      <c r="A59" s="19"/>
      <c r="B59" s="96" t="s">
        <v>79</v>
      </c>
      <c r="C59" s="68" t="s">
        <v>111</v>
      </c>
      <c r="D59" s="69">
        <v>4</v>
      </c>
      <c r="E59" s="170" t="s">
        <v>90</v>
      </c>
      <c r="F59" s="171">
        <v>14000</v>
      </c>
      <c r="G59" s="172">
        <f t="shared" si="2"/>
        <v>56000</v>
      </c>
    </row>
    <row r="60" spans="1:11" ht="13.5" customHeight="1">
      <c r="A60" s="4"/>
      <c r="B60" s="90" t="s">
        <v>30</v>
      </c>
      <c r="C60" s="9"/>
      <c r="D60" s="9"/>
      <c r="E60" s="9"/>
      <c r="F60" s="10"/>
      <c r="G60" s="86">
        <f>SUM(G48:G59)</f>
        <v>1747000</v>
      </c>
    </row>
    <row r="61" spans="1:11" ht="12" customHeight="1">
      <c r="A61" s="2"/>
      <c r="B61" s="143"/>
      <c r="C61" s="144"/>
      <c r="D61" s="144"/>
      <c r="E61" s="146"/>
      <c r="F61" s="145"/>
      <c r="G61" s="145"/>
    </row>
    <row r="62" spans="1:11" ht="12" customHeight="1">
      <c r="A62" s="4"/>
      <c r="B62" s="139" t="s">
        <v>31</v>
      </c>
      <c r="C62" s="140"/>
      <c r="D62" s="141"/>
      <c r="E62" s="141"/>
      <c r="F62" s="142"/>
      <c r="G62" s="142"/>
    </row>
    <row r="63" spans="1:11" ht="24" customHeight="1">
      <c r="A63" s="4"/>
      <c r="B63" s="81" t="s">
        <v>32</v>
      </c>
      <c r="C63" s="82" t="s">
        <v>28</v>
      </c>
      <c r="D63" s="82" t="s">
        <v>29</v>
      </c>
      <c r="E63" s="81" t="s">
        <v>17</v>
      </c>
      <c r="F63" s="82" t="s">
        <v>18</v>
      </c>
      <c r="G63" s="81" t="s">
        <v>19</v>
      </c>
    </row>
    <row r="64" spans="1:11" ht="12.75" customHeight="1">
      <c r="A64" s="8"/>
      <c r="B64" s="105" t="s">
        <v>80</v>
      </c>
      <c r="C64" s="106" t="s">
        <v>81</v>
      </c>
      <c r="D64" s="107">
        <v>1</v>
      </c>
      <c r="E64" s="108" t="s">
        <v>82</v>
      </c>
      <c r="F64" s="107">
        <v>30000</v>
      </c>
      <c r="G64" s="107">
        <f>(D64*F64)</f>
        <v>30000</v>
      </c>
    </row>
    <row r="65" spans="1:7" ht="13.5" customHeight="1">
      <c r="A65" s="4"/>
      <c r="B65" s="90" t="s">
        <v>33</v>
      </c>
      <c r="C65" s="94"/>
      <c r="D65" s="94"/>
      <c r="E65" s="94"/>
      <c r="F65" s="95"/>
      <c r="G65" s="86">
        <f>SUM(G64)</f>
        <v>30000</v>
      </c>
    </row>
    <row r="66" spans="1:7" ht="12" customHeight="1">
      <c r="A66" s="2"/>
      <c r="B66" s="147"/>
      <c r="C66" s="147"/>
      <c r="D66" s="147"/>
      <c r="E66" s="147"/>
      <c r="F66" s="148"/>
      <c r="G66" s="148"/>
    </row>
    <row r="67" spans="1:7" ht="12" customHeight="1">
      <c r="A67" s="19"/>
      <c r="B67" s="149" t="s">
        <v>34</v>
      </c>
      <c r="C67" s="150"/>
      <c r="D67" s="150"/>
      <c r="E67" s="150"/>
      <c r="F67" s="150"/>
      <c r="G67" s="151">
        <f>G27+G44+G60+G65</f>
        <v>2430625</v>
      </c>
    </row>
    <row r="68" spans="1:7" ht="12" customHeight="1">
      <c r="A68" s="19"/>
      <c r="B68" s="152" t="s">
        <v>35</v>
      </c>
      <c r="C68" s="95"/>
      <c r="D68" s="95"/>
      <c r="E68" s="95"/>
      <c r="F68" s="95"/>
      <c r="G68" s="153">
        <f>G67*0.05</f>
        <v>121531.25</v>
      </c>
    </row>
    <row r="69" spans="1:7" ht="12" customHeight="1">
      <c r="A69" s="19"/>
      <c r="B69" s="154" t="s">
        <v>36</v>
      </c>
      <c r="C69" s="155"/>
      <c r="D69" s="155"/>
      <c r="E69" s="155"/>
      <c r="F69" s="155"/>
      <c r="G69" s="156">
        <f>G68+G67</f>
        <v>2552156.25</v>
      </c>
    </row>
    <row r="70" spans="1:7" ht="12" customHeight="1">
      <c r="A70" s="19"/>
      <c r="B70" s="152" t="s">
        <v>37</v>
      </c>
      <c r="C70" s="95"/>
      <c r="D70" s="95"/>
      <c r="E70" s="95"/>
      <c r="F70" s="95"/>
      <c r="G70" s="153">
        <f>G12</f>
        <v>4500000</v>
      </c>
    </row>
    <row r="71" spans="1:7" ht="12" customHeight="1">
      <c r="A71" s="19"/>
      <c r="B71" s="157" t="s">
        <v>38</v>
      </c>
      <c r="C71" s="158"/>
      <c r="D71" s="158"/>
      <c r="E71" s="158"/>
      <c r="F71" s="158"/>
      <c r="G71" s="173">
        <f>G70-G69</f>
        <v>1947843.75</v>
      </c>
    </row>
    <row r="72" spans="1:7" ht="12" customHeight="1">
      <c r="A72" s="19"/>
      <c r="B72" s="20" t="s">
        <v>39</v>
      </c>
      <c r="C72" s="21"/>
      <c r="D72" s="21"/>
      <c r="E72" s="21"/>
      <c r="F72" s="21"/>
      <c r="G72" s="16"/>
    </row>
    <row r="73" spans="1:7" ht="12.75" customHeight="1" thickBot="1">
      <c r="A73" s="19"/>
      <c r="B73" s="22"/>
      <c r="C73" s="21"/>
      <c r="D73" s="21"/>
      <c r="E73" s="21"/>
      <c r="F73" s="21"/>
      <c r="G73" s="16"/>
    </row>
    <row r="74" spans="1:7" ht="12" customHeight="1">
      <c r="A74" s="19"/>
      <c r="B74" s="33" t="s">
        <v>40</v>
      </c>
      <c r="C74" s="34"/>
      <c r="D74" s="34"/>
      <c r="E74" s="34"/>
      <c r="F74" s="35"/>
      <c r="G74" s="16"/>
    </row>
    <row r="75" spans="1:7" ht="12" customHeight="1">
      <c r="A75" s="19"/>
      <c r="B75" s="36" t="s">
        <v>41</v>
      </c>
      <c r="C75" s="18"/>
      <c r="D75" s="18"/>
      <c r="E75" s="18"/>
      <c r="F75" s="37"/>
      <c r="G75" s="16"/>
    </row>
    <row r="76" spans="1:7" ht="12" customHeight="1">
      <c r="A76" s="19"/>
      <c r="B76" s="36" t="s">
        <v>42</v>
      </c>
      <c r="C76" s="18"/>
      <c r="D76" s="18"/>
      <c r="E76" s="18"/>
      <c r="F76" s="37"/>
      <c r="G76" s="16"/>
    </row>
    <row r="77" spans="1:7" ht="12" customHeight="1">
      <c r="A77" s="19"/>
      <c r="B77" s="36" t="s">
        <v>43</v>
      </c>
      <c r="C77" s="18"/>
      <c r="D77" s="18"/>
      <c r="E77" s="18"/>
      <c r="F77" s="37"/>
      <c r="G77" s="16"/>
    </row>
    <row r="78" spans="1:7" ht="12" customHeight="1">
      <c r="A78" s="19"/>
      <c r="B78" s="36" t="s">
        <v>44</v>
      </c>
      <c r="C78" s="18"/>
      <c r="D78" s="18"/>
      <c r="E78" s="18"/>
      <c r="F78" s="37"/>
      <c r="G78" s="16"/>
    </row>
    <row r="79" spans="1:7" ht="12" customHeight="1">
      <c r="A79" s="19"/>
      <c r="B79" s="36" t="s">
        <v>45</v>
      </c>
      <c r="C79" s="18"/>
      <c r="D79" s="18"/>
      <c r="E79" s="18"/>
      <c r="F79" s="37"/>
      <c r="G79" s="16"/>
    </row>
    <row r="80" spans="1:7" ht="12.75" customHeight="1" thickBot="1">
      <c r="A80" s="19"/>
      <c r="B80" s="38" t="s">
        <v>46</v>
      </c>
      <c r="C80" s="39"/>
      <c r="D80" s="39"/>
      <c r="E80" s="39"/>
      <c r="F80" s="40"/>
      <c r="G80" s="16"/>
    </row>
    <row r="81" spans="1:7" ht="12.75" customHeight="1">
      <c r="A81" s="19"/>
      <c r="B81" s="31"/>
      <c r="C81" s="18"/>
      <c r="D81" s="18"/>
      <c r="E81" s="18"/>
      <c r="F81" s="18"/>
      <c r="G81" s="16"/>
    </row>
    <row r="82" spans="1:7" ht="15" customHeight="1" thickBot="1">
      <c r="A82" s="19"/>
      <c r="B82" s="112" t="s">
        <v>47</v>
      </c>
      <c r="C82" s="113"/>
      <c r="D82" s="30"/>
      <c r="E82" s="12"/>
      <c r="F82" s="12"/>
      <c r="G82" s="16"/>
    </row>
    <row r="83" spans="1:7" ht="12" customHeight="1">
      <c r="A83" s="19"/>
      <c r="B83" s="24" t="s">
        <v>32</v>
      </c>
      <c r="C83" s="13" t="s">
        <v>117</v>
      </c>
      <c r="D83" s="25" t="s">
        <v>48</v>
      </c>
      <c r="E83" s="12"/>
      <c r="F83" s="12"/>
      <c r="G83" s="16"/>
    </row>
    <row r="84" spans="1:7" ht="12" customHeight="1">
      <c r="A84" s="19"/>
      <c r="B84" s="26" t="s">
        <v>49</v>
      </c>
      <c r="C84" s="70">
        <f>G27</f>
        <v>400000</v>
      </c>
      <c r="D84" s="27">
        <f>(C84/C90)</f>
        <v>0.15673021587138328</v>
      </c>
      <c r="E84" s="12"/>
      <c r="F84" s="12"/>
      <c r="G84" s="16"/>
    </row>
    <row r="85" spans="1:7" ht="12" customHeight="1">
      <c r="A85" s="19"/>
      <c r="B85" s="26" t="s">
        <v>50</v>
      </c>
      <c r="C85" s="71">
        <v>0</v>
      </c>
      <c r="D85" s="27">
        <v>0</v>
      </c>
      <c r="E85" s="12"/>
      <c r="F85" s="12"/>
      <c r="G85" s="16"/>
    </row>
    <row r="86" spans="1:7" ht="12" customHeight="1">
      <c r="A86" s="19"/>
      <c r="B86" s="26" t="s">
        <v>51</v>
      </c>
      <c r="C86" s="70">
        <f>G44</f>
        <v>253625</v>
      </c>
      <c r="D86" s="27">
        <f>(C86/C90)</f>
        <v>9.9376752500948948E-2</v>
      </c>
      <c r="E86" s="12"/>
      <c r="F86" s="12"/>
      <c r="G86" s="16"/>
    </row>
    <row r="87" spans="1:7" ht="12" customHeight="1">
      <c r="A87" s="19"/>
      <c r="B87" s="26" t="s">
        <v>27</v>
      </c>
      <c r="C87" s="70">
        <f>G60</f>
        <v>1747000</v>
      </c>
      <c r="D87" s="27">
        <f>(C87/C90)</f>
        <v>0.68451921781826641</v>
      </c>
      <c r="E87" s="12"/>
      <c r="F87" s="12"/>
      <c r="G87" s="16"/>
    </row>
    <row r="88" spans="1:7" ht="12" customHeight="1">
      <c r="A88" s="19"/>
      <c r="B88" s="26" t="s">
        <v>52</v>
      </c>
      <c r="C88" s="72">
        <f>G65</f>
        <v>30000</v>
      </c>
      <c r="D88" s="27">
        <f>(C88/C90)</f>
        <v>1.1754766190353745E-2</v>
      </c>
      <c r="E88" s="15"/>
      <c r="F88" s="15"/>
      <c r="G88" s="16"/>
    </row>
    <row r="89" spans="1:7" ht="12" customHeight="1">
      <c r="A89" s="19"/>
      <c r="B89" s="26" t="s">
        <v>53</v>
      </c>
      <c r="C89" s="72">
        <f>G68</f>
        <v>121531.25</v>
      </c>
      <c r="D89" s="27">
        <f>(C89/C90)</f>
        <v>4.7619047619047616E-2</v>
      </c>
      <c r="E89" s="15"/>
      <c r="F89" s="15"/>
      <c r="G89" s="16"/>
    </row>
    <row r="90" spans="1:7" ht="12.75" customHeight="1" thickBot="1">
      <c r="A90" s="19"/>
      <c r="B90" s="28" t="s">
        <v>54</v>
      </c>
      <c r="C90" s="73">
        <f>SUM(C84:C89)</f>
        <v>2552156.25</v>
      </c>
      <c r="D90" s="29">
        <f>SUM(D84:D89)</f>
        <v>1</v>
      </c>
      <c r="E90" s="15"/>
      <c r="F90" s="15"/>
      <c r="G90" s="16"/>
    </row>
    <row r="91" spans="1:7" ht="12" customHeight="1">
      <c r="A91" s="19"/>
      <c r="B91" s="22"/>
      <c r="C91" s="21"/>
      <c r="D91" s="21"/>
      <c r="E91" s="21"/>
      <c r="F91" s="21"/>
      <c r="G91" s="16"/>
    </row>
    <row r="92" spans="1:7" ht="12.75" customHeight="1">
      <c r="A92" s="19"/>
      <c r="B92" s="23"/>
      <c r="C92" s="21"/>
      <c r="D92" s="21"/>
      <c r="E92" s="21"/>
      <c r="F92" s="21"/>
      <c r="G92" s="16"/>
    </row>
    <row r="93" spans="1:7" ht="12" customHeight="1" thickBot="1">
      <c r="A93" s="11"/>
      <c r="B93" s="42"/>
      <c r="C93" s="43" t="s">
        <v>113</v>
      </c>
      <c r="D93" s="44"/>
      <c r="E93" s="45"/>
      <c r="F93" s="14"/>
      <c r="G93" s="16"/>
    </row>
    <row r="94" spans="1:7" ht="12" customHeight="1">
      <c r="A94" s="49"/>
      <c r="B94" s="109" t="s">
        <v>118</v>
      </c>
      <c r="C94" s="74">
        <v>35000</v>
      </c>
      <c r="D94" s="74">
        <v>45000</v>
      </c>
      <c r="E94" s="75">
        <v>55000</v>
      </c>
      <c r="F94" s="41"/>
      <c r="G94" s="17"/>
    </row>
    <row r="95" spans="1:7" ht="12.75" customHeight="1" thickBot="1">
      <c r="A95" s="49"/>
      <c r="B95" s="28" t="s">
        <v>112</v>
      </c>
      <c r="C95" s="76">
        <f>(G69/C94)</f>
        <v>72.918750000000003</v>
      </c>
      <c r="D95" s="76">
        <f>G69/D94</f>
        <v>56.71458333333333</v>
      </c>
      <c r="E95" s="76">
        <f>G69/E94</f>
        <v>46.402840909090912</v>
      </c>
      <c r="F95" s="41"/>
      <c r="G95" s="17"/>
    </row>
    <row r="96" spans="1:7" ht="15.6" customHeight="1">
      <c r="A96" s="19"/>
      <c r="B96" s="32" t="s">
        <v>55</v>
      </c>
      <c r="C96" s="18"/>
      <c r="D96" s="18"/>
      <c r="E96" s="18"/>
      <c r="F96" s="18"/>
      <c r="G96" s="18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2022-07-04T16:13:03Z</dcterms:modified>
</cp:coreProperties>
</file>