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19200" windowHeight="7050"/>
  </bookViews>
  <sheets>
    <sheet name="MAIZ GRANO" sheetId="1" r:id="rId1"/>
  </sheets>
  <definedNames>
    <definedName name="_xlnm.Print_Area" localSheetId="0">'MAIZ GRANO'!$B$2:$G$110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G78" i="1" s="1"/>
  <c r="G71" i="1"/>
  <c r="G69" i="1"/>
  <c r="G68" i="1"/>
  <c r="G66" i="1"/>
  <c r="G65" i="1"/>
  <c r="G6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23" i="1"/>
  <c r="G22" i="1"/>
  <c r="G21" i="1"/>
  <c r="G12" i="1"/>
  <c r="G79" i="1" l="1"/>
  <c r="G74" i="1"/>
  <c r="G58" i="1"/>
  <c r="G32" i="1"/>
  <c r="D108" i="1" l="1"/>
  <c r="C100" i="1"/>
  <c r="C101" i="1" l="1"/>
  <c r="C98" i="1"/>
  <c r="C102" i="1"/>
  <c r="C99" i="1" l="1"/>
  <c r="G84" i="1"/>
  <c r="G81" i="1" l="1"/>
  <c r="G82" i="1" s="1"/>
  <c r="C103" i="1" s="1"/>
  <c r="G83" i="1" l="1"/>
  <c r="D109" i="1" s="1"/>
  <c r="C104" i="1"/>
  <c r="D98" i="1" s="1"/>
  <c r="C109" i="1" l="1"/>
  <c r="E109" i="1"/>
  <c r="G85" i="1"/>
  <c r="D103" i="1"/>
  <c r="D101" i="1"/>
  <c r="D102" i="1"/>
  <c r="D100" i="1"/>
  <c r="D104" i="1" l="1"/>
</calcChain>
</file>

<file path=xl/sharedStrings.xml><?xml version="1.0" encoding="utf-8"?>
<sst xmlns="http://schemas.openxmlformats.org/spreadsheetml/2006/main" count="174" uniqueCount="111">
  <si>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</si>
  <si>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</si>
  <si>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</si>
  <si>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</si>
  <si>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</si>
  <si>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</si>
  <si>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</si>
  <si>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</si>
  <si>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</si>
  <si>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</si>
  <si>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</si>
  <si>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</si>
  <si>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</si>
  <si>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</si>
  <si>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</si>
  <si>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</si>
  <si>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</si>
  <si>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</si>
  <si>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</si>
  <si>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</si>
  <si>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</si>
  <si>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</si>
  <si>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</si>
  <si>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</si>
  <si>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</si>
  <si>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</si>
  <si>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</si>
  <si>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</si>
  <si>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</si>
  <si>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</si>
  <si>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</si>
  <si>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</si>
  <si>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</si>
  <si>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</si>
  <si>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</si>
  <si>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</si>
  <si>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</si>
  <si>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</si>
  <si>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</si>
  <si>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</si>
  <si>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</si>
  <si>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</si>
  <si>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</si>
  <si>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</si>
  <si>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</si>
  <si>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</si>
  <si>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</si>
  <si>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</si>
  <si>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</si>
  <si>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</si>
  <si>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</si>
  <si>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</si>
  <si>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</si>
  <si>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</si>
  <si>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</si>
  <si>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</si>
  <si>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</si>
  <si>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</si>
  <si>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</si>
  <si>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</si>
  <si>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</si>
  <si>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</si>
  <si>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</si>
  <si>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</si>
  <si>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</si>
  <si>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</si>
  <si>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Lib. B. O'Higgins</t>
  </si>
  <si>
    <t>Rancagua</t>
  </si>
  <si>
    <t>Todas</t>
  </si>
  <si>
    <t>Mayo</t>
  </si>
  <si>
    <t>Acarreo de insumos</t>
  </si>
  <si>
    <t>SEMILLAS</t>
  </si>
  <si>
    <t>bolsa</t>
  </si>
  <si>
    <t>Septiembre-Octubre</t>
  </si>
  <si>
    <t>FERTILIZANTES</t>
  </si>
  <si>
    <t>Urea granulada</t>
  </si>
  <si>
    <t>INSECTICIDAS</t>
  </si>
  <si>
    <t>lt</t>
  </si>
  <si>
    <t>Octubre-Noviembre</t>
  </si>
  <si>
    <t>Marzo-Abril</t>
  </si>
  <si>
    <t>MAIZ GRANO</t>
  </si>
  <si>
    <t>Pionner 33 Y 74</t>
  </si>
  <si>
    <t>Alto</t>
  </si>
  <si>
    <t>Mercado mayorista local</t>
  </si>
  <si>
    <t>Abril</t>
  </si>
  <si>
    <t>Lluvia extemporánea/Sequias</t>
  </si>
  <si>
    <t>Riego de pre-siembra</t>
  </si>
  <si>
    <t>Movimiento de insumos para siembra</t>
  </si>
  <si>
    <t>Riegos (11)</t>
  </si>
  <si>
    <t>Octubre-Marzo</t>
  </si>
  <si>
    <t>Picar caña</t>
  </si>
  <si>
    <t>Aplicación de nitrógeno</t>
  </si>
  <si>
    <t>Rastraje</t>
  </si>
  <si>
    <t>Agosto-Septiembre</t>
  </si>
  <si>
    <t>Rastraje (Incorp. herb/insect.)</t>
  </si>
  <si>
    <t>Aplicación  herbicida/insect.</t>
  </si>
  <si>
    <t>Aplicación Herb.Post Emerg</t>
  </si>
  <si>
    <t>Siembra y fertilización</t>
  </si>
  <si>
    <t>Trazado de acequias</t>
  </si>
  <si>
    <t>Noviembre-Diciembre</t>
  </si>
  <si>
    <t>Cosecha con automotriz</t>
  </si>
  <si>
    <t>Semilla de maiz</t>
  </si>
  <si>
    <t>Mezcla maicera 17-20-20</t>
  </si>
  <si>
    <t>HERBICIDAS</t>
  </si>
  <si>
    <t>Primagram Gold 660 SC</t>
  </si>
  <si>
    <t>Accent</t>
  </si>
  <si>
    <t>Lorsban 4 E</t>
  </si>
  <si>
    <t>Traslados de insumos y productos</t>
  </si>
  <si>
    <t>Abril-Mayo</t>
  </si>
  <si>
    <t>Cultivador/Aporca/Fertilizacion Nitrogeno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</si>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</sst>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  <numFmt numFmtId="167" formatCode="_-* #,##0_-;\-* #,##0_-;_-* &quot;-&quot;??_-;_-@_-"/>
    <numFmt numFmtId="168" formatCode="0.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b/>
      <sz val="9"/>
      <color indexed="8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20"/>
    <xf numFmtId="43" fontId="19" fillId="0" borderId="0" applyFont="0" applyFill="0" applyBorder="0" applyAlignment="0" applyProtection="0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5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right" vertical="center"/>
    </xf>
    <xf numFmtId="0" fontId="20" fillId="0" borderId="58" xfId="0" applyFont="1" applyFill="1" applyBorder="1" applyAlignment="1">
      <alignment horizontal="right" vertical="center"/>
    </xf>
    <xf numFmtId="17" fontId="20" fillId="9" borderId="58" xfId="0" applyNumberFormat="1" applyFont="1" applyFill="1" applyBorder="1" applyAlignment="1">
      <alignment horizontal="right" vertical="center"/>
    </xf>
    <xf numFmtId="3" fontId="20" fillId="0" borderId="58" xfId="0" applyNumberFormat="1" applyFont="1" applyBorder="1" applyAlignment="1">
      <alignment horizontal="right" vertical="center"/>
    </xf>
    <xf numFmtId="0" fontId="21" fillId="0" borderId="59" xfId="0" applyFont="1" applyFill="1" applyBorder="1" applyAlignment="1">
      <alignment wrapText="1"/>
    </xf>
    <xf numFmtId="0" fontId="21" fillId="0" borderId="59" xfId="0" applyFont="1" applyFill="1" applyBorder="1" applyAlignment="1">
      <alignment horizontal="center" wrapText="1"/>
    </xf>
    <xf numFmtId="3" fontId="21" fillId="0" borderId="59" xfId="2" applyNumberFormat="1" applyFont="1" applyFill="1" applyBorder="1" applyAlignment="1">
      <alignment horizontal="center" wrapText="1"/>
    </xf>
    <xf numFmtId="3" fontId="21" fillId="0" borderId="59" xfId="2" applyNumberFormat="1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0" fontId="23" fillId="0" borderId="59" xfId="0" applyFont="1" applyFill="1" applyBorder="1"/>
    <xf numFmtId="0" fontId="21" fillId="0" borderId="59" xfId="0" applyFont="1" applyFill="1" applyBorder="1"/>
    <xf numFmtId="166" fontId="21" fillId="0" borderId="59" xfId="2" applyNumberFormat="1" applyFont="1" applyFill="1" applyBorder="1" applyAlignment="1">
      <alignment horizontal="center" wrapText="1"/>
    </xf>
    <xf numFmtId="167" fontId="20" fillId="0" borderId="58" xfId="2" applyNumberFormat="1" applyFont="1" applyBorder="1" applyAlignment="1">
      <alignment horizontal="right" vertical="center"/>
    </xf>
    <xf numFmtId="0" fontId="20" fillId="0" borderId="58" xfId="0" applyFont="1" applyBorder="1" applyAlignment="1">
      <alignment horizontal="right" vertical="center" wrapText="1"/>
    </xf>
    <xf numFmtId="0" fontId="20" fillId="0" borderId="58" xfId="0" applyFont="1" applyFill="1" applyBorder="1" applyAlignment="1">
      <alignment horizontal="left" vertical="center" wrapText="1"/>
    </xf>
    <xf numFmtId="0" fontId="21" fillId="0" borderId="60" xfId="0" applyFont="1" applyFill="1" applyBorder="1" applyAlignment="1">
      <alignment wrapText="1"/>
    </xf>
    <xf numFmtId="0" fontId="21" fillId="0" borderId="60" xfId="0" applyFont="1" applyFill="1" applyBorder="1" applyAlignment="1">
      <alignment horizontal="center" wrapText="1"/>
    </xf>
    <xf numFmtId="3" fontId="21" fillId="0" borderId="60" xfId="2" applyNumberFormat="1" applyFont="1" applyFill="1" applyBorder="1" applyAlignment="1">
      <alignment horizontal="center" wrapText="1"/>
    </xf>
    <xf numFmtId="0" fontId="0" fillId="2" borderId="61" xfId="0" applyFont="1" applyFill="1" applyBorder="1" applyAlignment="1"/>
    <xf numFmtId="168" fontId="21" fillId="0" borderId="60" xfId="0" applyNumberFormat="1" applyFont="1" applyFill="1" applyBorder="1" applyAlignment="1">
      <alignment horizontal="center" wrapText="1"/>
    </xf>
    <xf numFmtId="0" fontId="0" fillId="2" borderId="62" xfId="0" applyFont="1" applyFill="1" applyBorder="1" applyAlignment="1"/>
    <xf numFmtId="0" fontId="21" fillId="0" borderId="63" xfId="0" applyFont="1" applyFill="1" applyBorder="1"/>
    <xf numFmtId="0" fontId="21" fillId="0" borderId="63" xfId="0" applyFont="1" applyFill="1" applyBorder="1" applyAlignment="1">
      <alignment horizontal="center"/>
    </xf>
    <xf numFmtId="0" fontId="22" fillId="0" borderId="63" xfId="0" applyFont="1" applyBorder="1" applyAlignment="1">
      <alignment vertical="center"/>
    </xf>
    <xf numFmtId="0" fontId="20" fillId="0" borderId="63" xfId="0" applyFont="1" applyBorder="1" applyAlignment="1">
      <alignment horizontal="center" vertical="center"/>
    </xf>
    <xf numFmtId="3" fontId="20" fillId="0" borderId="63" xfId="0" applyNumberFormat="1" applyFont="1" applyBorder="1" applyAlignment="1">
      <alignment horizontal="center" vertical="center"/>
    </xf>
    <xf numFmtId="3" fontId="20" fillId="0" borderId="63" xfId="0" applyNumberFormat="1" applyFont="1" applyBorder="1" applyAlignment="1">
      <alignment horizontal="right" vertical="center"/>
    </xf>
    <xf numFmtId="0" fontId="21" fillId="0" borderId="63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workbookViewId="0">
      <selection activeCell="B2" sqref="B2:G110"/>
    </sheetView>
  </sheetViews>
  <sheetFormatPr baseColWidth="10" defaultColWidth="10.85546875" defaultRowHeight="11.25" customHeight="1"/>
  <cols>
    <col min="1" max="1" width="15.5703125" style="1" customWidth="1"/>
    <col min="2" max="2" width="21.140625" style="1" customWidth="1"/>
    <col min="3" max="3" width="17" style="1" customWidth="1"/>
    <col min="4" max="4" width="14.85546875" style="1" customWidth="1"/>
    <col min="5" max="5" width="14.42578125" style="1" customWidth="1"/>
    <col min="6" max="6" width="18.85546875" style="1" customWidth="1"/>
    <col min="7" max="7" width="17.140625" style="116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40" t="s">
        <v>80</v>
      </c>
      <c r="D9" s="7"/>
      <c r="E9" s="168" t="s">
        <v>61</v>
      </c>
      <c r="F9" s="169"/>
      <c r="G9" s="143">
        <v>15000</v>
      </c>
    </row>
    <row r="10" spans="1:7" ht="18" customHeight="1">
      <c r="A10" s="5"/>
      <c r="B10" s="8" t="s">
        <v>1</v>
      </c>
      <c r="C10" s="140" t="s">
        <v>81</v>
      </c>
      <c r="D10" s="9"/>
      <c r="E10" s="170" t="s">
        <v>2</v>
      </c>
      <c r="F10" s="171"/>
      <c r="G10" s="140" t="s">
        <v>69</v>
      </c>
    </row>
    <row r="11" spans="1:7" ht="18" customHeight="1">
      <c r="A11" s="5"/>
      <c r="B11" s="8" t="s">
        <v>3</v>
      </c>
      <c r="C11" s="140" t="s">
        <v>82</v>
      </c>
      <c r="D11" s="9"/>
      <c r="E11" s="170" t="s">
        <v>62</v>
      </c>
      <c r="F11" s="171"/>
      <c r="G11" s="152">
        <v>240</v>
      </c>
    </row>
    <row r="12" spans="1:7" ht="11.25" customHeight="1">
      <c r="A12" s="5"/>
      <c r="B12" s="8" t="s">
        <v>4</v>
      </c>
      <c r="C12" s="141" t="s">
        <v>66</v>
      </c>
      <c r="D12" s="9"/>
      <c r="E12" s="11" t="s">
        <v>5</v>
      </c>
      <c r="F12" s="12"/>
      <c r="G12" s="143">
        <f>G9*G11</f>
        <v>3600000</v>
      </c>
    </row>
    <row r="13" spans="1:7" ht="11.25" customHeight="1">
      <c r="A13" s="5"/>
      <c r="B13" s="8" t="s">
        <v>6</v>
      </c>
      <c r="C13" s="141" t="s">
        <v>67</v>
      </c>
      <c r="D13" s="9"/>
      <c r="E13" s="170" t="s">
        <v>7</v>
      </c>
      <c r="F13" s="171"/>
      <c r="G13" s="153" t="s">
        <v>83</v>
      </c>
    </row>
    <row r="14" spans="1:7" ht="13.5" customHeight="1">
      <c r="A14" s="5"/>
      <c r="B14" s="8" t="s">
        <v>8</v>
      </c>
      <c r="C14" s="140" t="s">
        <v>68</v>
      </c>
      <c r="D14" s="9"/>
      <c r="E14" s="170" t="s">
        <v>9</v>
      </c>
      <c r="F14" s="171"/>
      <c r="G14" s="140" t="s">
        <v>84</v>
      </c>
    </row>
    <row r="15" spans="1:7" ht="34.5" customHeight="1">
      <c r="A15" s="5"/>
      <c r="B15" s="8" t="s">
        <v>10</v>
      </c>
      <c r="C15" s="142" t="s">
        <v>110</v>
      </c>
      <c r="D15" s="9"/>
      <c r="E15" s="172" t="s">
        <v>11</v>
      </c>
      <c r="F15" s="173"/>
      <c r="G15" s="154" t="s">
        <v>85</v>
      </c>
    </row>
    <row r="16" spans="1:7" ht="12" customHeight="1">
      <c r="A16" s="2"/>
      <c r="B16" s="13"/>
      <c r="C16" s="14"/>
      <c r="D16" s="15"/>
      <c r="E16" s="16"/>
      <c r="F16" s="16"/>
      <c r="G16" s="105"/>
    </row>
    <row r="17" spans="1:7" ht="12" customHeight="1">
      <c r="A17" s="17"/>
      <c r="B17" s="174" t="s">
        <v>12</v>
      </c>
      <c r="C17" s="175"/>
      <c r="D17" s="175"/>
      <c r="E17" s="175"/>
      <c r="F17" s="175"/>
      <c r="G17" s="175"/>
    </row>
    <row r="18" spans="1:7" ht="12" customHeight="1">
      <c r="A18" s="2"/>
      <c r="B18" s="18"/>
      <c r="C18" s="19"/>
      <c r="D18" s="19"/>
      <c r="E18" s="19"/>
      <c r="F18" s="20"/>
      <c r="G18" s="106"/>
    </row>
    <row r="19" spans="1:7" ht="12" customHeight="1">
      <c r="A19" s="5"/>
      <c r="B19" s="21" t="s">
        <v>13</v>
      </c>
      <c r="C19" s="22"/>
      <c r="D19" s="23"/>
      <c r="E19" s="23"/>
      <c r="F19" s="23"/>
      <c r="G19" s="107"/>
    </row>
    <row r="20" spans="1:7" ht="24" customHeight="1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>
      <c r="A21" s="17"/>
      <c r="B21" s="155" t="s">
        <v>86</v>
      </c>
      <c r="C21" s="156" t="s">
        <v>20</v>
      </c>
      <c r="D21" s="156">
        <v>0.5</v>
      </c>
      <c r="E21" s="156" t="s">
        <v>73</v>
      </c>
      <c r="F21" s="157">
        <v>30000</v>
      </c>
      <c r="G21" s="157">
        <f>D21*F21</f>
        <v>15000</v>
      </c>
    </row>
    <row r="22" spans="1:7" ht="12.75" customHeight="1">
      <c r="A22" s="17"/>
      <c r="B22" s="155" t="s">
        <v>87</v>
      </c>
      <c r="C22" s="156" t="s">
        <v>20</v>
      </c>
      <c r="D22" s="156">
        <v>0.5</v>
      </c>
      <c r="E22" s="156" t="s">
        <v>73</v>
      </c>
      <c r="F22" s="157">
        <v>72000</v>
      </c>
      <c r="G22" s="157">
        <f>D22*F22</f>
        <v>36000</v>
      </c>
    </row>
    <row r="23" spans="1:7" ht="12.75" customHeight="1">
      <c r="A23" s="17"/>
      <c r="B23" s="155" t="s">
        <v>88</v>
      </c>
      <c r="C23" s="156" t="s">
        <v>20</v>
      </c>
      <c r="D23" s="156">
        <v>9</v>
      </c>
      <c r="E23" s="156" t="s">
        <v>89</v>
      </c>
      <c r="F23" s="157">
        <v>25000</v>
      </c>
      <c r="G23" s="157">
        <f>D23*F23</f>
        <v>225000</v>
      </c>
    </row>
    <row r="24" spans="1:7" ht="12.75" customHeight="1">
      <c r="A24" s="17"/>
      <c r="B24" s="144"/>
      <c r="C24" s="145"/>
      <c r="D24" s="145"/>
      <c r="E24" s="145"/>
      <c r="F24" s="146"/>
      <c r="G24" s="146"/>
    </row>
    <row r="25" spans="1:7" ht="12.75" customHeight="1">
      <c r="A25" s="17"/>
      <c r="B25" s="144"/>
      <c r="C25" s="145"/>
      <c r="D25" s="145"/>
      <c r="E25" s="145"/>
      <c r="F25" s="146"/>
      <c r="G25" s="146"/>
    </row>
    <row r="26" spans="1:7" ht="12.75" customHeight="1">
      <c r="A26" s="17"/>
      <c r="B26" s="144"/>
      <c r="C26" s="145"/>
      <c r="D26" s="145"/>
      <c r="E26" s="145"/>
      <c r="F26" s="146"/>
      <c r="G26" s="146"/>
    </row>
    <row r="27" spans="1:7" ht="12.75" customHeight="1">
      <c r="A27" s="17"/>
      <c r="B27" s="144"/>
      <c r="C27" s="145"/>
      <c r="D27" s="145"/>
      <c r="E27" s="145"/>
      <c r="F27" s="146"/>
      <c r="G27" s="146"/>
    </row>
    <row r="28" spans="1:7" ht="12.75" customHeight="1">
      <c r="A28" s="17"/>
      <c r="B28" s="144"/>
      <c r="C28" s="145"/>
      <c r="D28" s="145"/>
      <c r="E28" s="145"/>
      <c r="F28" s="146"/>
      <c r="G28" s="146"/>
    </row>
    <row r="29" spans="1:7" ht="12.75" customHeight="1">
      <c r="A29" s="17"/>
      <c r="B29" s="129"/>
      <c r="C29" s="25"/>
      <c r="D29" s="137"/>
      <c r="E29" s="25"/>
      <c r="F29" s="130"/>
      <c r="G29" s="130"/>
    </row>
    <row r="30" spans="1:7" ht="12.75" customHeight="1">
      <c r="A30" s="17"/>
      <c r="B30" s="129"/>
      <c r="C30" s="25"/>
      <c r="D30" s="97"/>
      <c r="E30" s="25"/>
      <c r="F30" s="130"/>
      <c r="G30" s="130"/>
    </row>
    <row r="31" spans="1:7" ht="12.75" customHeight="1">
      <c r="A31" s="17"/>
      <c r="B31" s="96"/>
      <c r="C31" s="25"/>
      <c r="D31" s="97"/>
      <c r="E31" s="25"/>
      <c r="F31" s="130"/>
      <c r="G31" s="130"/>
    </row>
    <row r="32" spans="1:7" ht="12.75" customHeight="1">
      <c r="A32" s="17"/>
      <c r="B32" s="26" t="s">
        <v>21</v>
      </c>
      <c r="C32" s="27"/>
      <c r="D32" s="27"/>
      <c r="E32" s="27"/>
      <c r="F32" s="28"/>
      <c r="G32" s="131">
        <f>SUM(G21:G31)</f>
        <v>276000</v>
      </c>
    </row>
    <row r="33" spans="1:7" ht="12" customHeight="1">
      <c r="A33" s="2"/>
      <c r="B33" s="18"/>
      <c r="C33" s="20"/>
      <c r="D33" s="20"/>
      <c r="E33" s="20"/>
      <c r="F33" s="29"/>
      <c r="G33" s="108"/>
    </row>
    <row r="34" spans="1:7" ht="12" customHeight="1">
      <c r="A34" s="5"/>
      <c r="B34" s="30" t="s">
        <v>22</v>
      </c>
      <c r="C34" s="31"/>
      <c r="D34" s="32"/>
      <c r="E34" s="32"/>
      <c r="F34" s="33"/>
      <c r="G34" s="109"/>
    </row>
    <row r="35" spans="1:7" ht="24" customHeight="1">
      <c r="A35" s="5"/>
      <c r="B35" s="34" t="s">
        <v>14</v>
      </c>
      <c r="C35" s="35" t="s">
        <v>15</v>
      </c>
      <c r="D35" s="35" t="s">
        <v>16</v>
      </c>
      <c r="E35" s="34" t="s">
        <v>58</v>
      </c>
      <c r="F35" s="35" t="s">
        <v>18</v>
      </c>
      <c r="G35" s="34" t="s">
        <v>19</v>
      </c>
    </row>
    <row r="36" spans="1:7" ht="12" customHeight="1">
      <c r="A36" s="5"/>
      <c r="B36" s="36"/>
      <c r="C36" s="37" t="s">
        <v>58</v>
      </c>
      <c r="D36" s="37" t="s">
        <v>58</v>
      </c>
      <c r="E36" s="37" t="s">
        <v>58</v>
      </c>
      <c r="F36" s="95" t="s">
        <v>58</v>
      </c>
      <c r="G36" s="133"/>
    </row>
    <row r="37" spans="1:7" ht="12" customHeight="1">
      <c r="A37" s="5"/>
      <c r="B37" s="38" t="s">
        <v>23</v>
      </c>
      <c r="C37" s="39"/>
      <c r="D37" s="39"/>
      <c r="E37" s="39"/>
      <c r="F37" s="40"/>
      <c r="G37" s="134"/>
    </row>
    <row r="38" spans="1:7" ht="12" customHeight="1">
      <c r="A38" s="2"/>
      <c r="B38" s="41"/>
      <c r="C38" s="42"/>
      <c r="D38" s="42"/>
      <c r="E38" s="42"/>
      <c r="F38" s="43"/>
      <c r="G38" s="110"/>
    </row>
    <row r="39" spans="1:7" ht="12" customHeight="1">
      <c r="A39" s="5"/>
      <c r="B39" s="30" t="s">
        <v>24</v>
      </c>
      <c r="C39" s="31"/>
      <c r="D39" s="32"/>
      <c r="E39" s="32"/>
      <c r="F39" s="33"/>
      <c r="G39" s="109"/>
    </row>
    <row r="40" spans="1:7" ht="24" customHeight="1">
      <c r="A40" s="5"/>
      <c r="B40" s="44" t="s">
        <v>14</v>
      </c>
      <c r="C40" s="44" t="s">
        <v>15</v>
      </c>
      <c r="D40" s="44" t="s">
        <v>16</v>
      </c>
      <c r="E40" s="44" t="s">
        <v>17</v>
      </c>
      <c r="F40" s="45" t="s">
        <v>18</v>
      </c>
      <c r="G40" s="44" t="s">
        <v>19</v>
      </c>
    </row>
    <row r="41" spans="1:7" ht="12.75" customHeight="1">
      <c r="A41" s="17"/>
      <c r="B41" s="155" t="s">
        <v>90</v>
      </c>
      <c r="C41" s="156" t="s">
        <v>25</v>
      </c>
      <c r="D41" s="156">
        <v>0.3125</v>
      </c>
      <c r="E41" s="156" t="s">
        <v>69</v>
      </c>
      <c r="F41" s="157">
        <v>190000</v>
      </c>
      <c r="G41" s="157">
        <f t="shared" ref="G41:G54" si="0">D41*F41</f>
        <v>59375</v>
      </c>
    </row>
    <row r="42" spans="1:7" ht="12.75" customHeight="1">
      <c r="A42" s="17"/>
      <c r="B42" s="155" t="s">
        <v>91</v>
      </c>
      <c r="C42" s="156" t="s">
        <v>25</v>
      </c>
      <c r="D42" s="156">
        <v>0.25</v>
      </c>
      <c r="E42" s="156" t="s">
        <v>69</v>
      </c>
      <c r="F42" s="157">
        <v>140000</v>
      </c>
      <c r="G42" s="157">
        <f t="shared" si="0"/>
        <v>35000</v>
      </c>
    </row>
    <row r="43" spans="1:7" ht="12.75" customHeight="1">
      <c r="A43" s="158"/>
      <c r="B43" s="155" t="s">
        <v>92</v>
      </c>
      <c r="C43" s="156" t="s">
        <v>25</v>
      </c>
      <c r="D43" s="156">
        <v>0.25</v>
      </c>
      <c r="E43" s="156" t="s">
        <v>69</v>
      </c>
      <c r="F43" s="157">
        <v>150000</v>
      </c>
      <c r="G43" s="157">
        <f t="shared" si="0"/>
        <v>37500</v>
      </c>
    </row>
    <row r="44" spans="1:7" ht="12.75" customHeight="1">
      <c r="A44" s="158"/>
      <c r="B44" s="155" t="s">
        <v>59</v>
      </c>
      <c r="C44" s="156" t="s">
        <v>25</v>
      </c>
      <c r="D44" s="156">
        <v>0.35</v>
      </c>
      <c r="E44" s="156" t="s">
        <v>93</v>
      </c>
      <c r="F44" s="157">
        <v>210000</v>
      </c>
      <c r="G44" s="157">
        <f t="shared" si="0"/>
        <v>73500</v>
      </c>
    </row>
    <row r="45" spans="1:7" ht="12.75" customHeight="1">
      <c r="A45" s="158"/>
      <c r="B45" s="155" t="s">
        <v>92</v>
      </c>
      <c r="C45" s="156" t="s">
        <v>25</v>
      </c>
      <c r="D45" s="156">
        <v>0.25</v>
      </c>
      <c r="E45" s="156" t="s">
        <v>93</v>
      </c>
      <c r="F45" s="157">
        <v>150000</v>
      </c>
      <c r="G45" s="157">
        <f t="shared" si="0"/>
        <v>37500</v>
      </c>
    </row>
    <row r="46" spans="1:7" ht="12.75" customHeight="1">
      <c r="A46" s="158"/>
      <c r="B46" s="155" t="s">
        <v>92</v>
      </c>
      <c r="C46" s="156" t="s">
        <v>25</v>
      </c>
      <c r="D46" s="156">
        <v>0.25</v>
      </c>
      <c r="E46" s="156" t="s">
        <v>93</v>
      </c>
      <c r="F46" s="157">
        <v>150000</v>
      </c>
      <c r="G46" s="157">
        <f t="shared" si="0"/>
        <v>37500</v>
      </c>
    </row>
    <row r="47" spans="1:7" ht="12.75" customHeight="1">
      <c r="A47" s="158"/>
      <c r="B47" s="155" t="s">
        <v>94</v>
      </c>
      <c r="C47" s="156" t="s">
        <v>25</v>
      </c>
      <c r="D47" s="156">
        <v>0.25</v>
      </c>
      <c r="E47" s="156" t="s">
        <v>73</v>
      </c>
      <c r="F47" s="157">
        <v>145000</v>
      </c>
      <c r="G47" s="157">
        <f t="shared" si="0"/>
        <v>36250</v>
      </c>
    </row>
    <row r="48" spans="1:7" ht="12.75" customHeight="1">
      <c r="A48" s="158"/>
      <c r="B48" s="155" t="s">
        <v>95</v>
      </c>
      <c r="C48" s="156" t="s">
        <v>25</v>
      </c>
      <c r="D48" s="156">
        <v>0.2</v>
      </c>
      <c r="E48" s="156" t="s">
        <v>73</v>
      </c>
      <c r="F48" s="157">
        <v>130000</v>
      </c>
      <c r="G48" s="157">
        <f t="shared" si="0"/>
        <v>26000</v>
      </c>
    </row>
    <row r="49" spans="1:11" ht="12.75" customHeight="1">
      <c r="A49" s="158"/>
      <c r="B49" s="155" t="s">
        <v>96</v>
      </c>
      <c r="C49" s="156" t="s">
        <v>25</v>
      </c>
      <c r="D49" s="156">
        <v>0.2</v>
      </c>
      <c r="E49" s="156" t="s">
        <v>73</v>
      </c>
      <c r="F49" s="157">
        <v>130000</v>
      </c>
      <c r="G49" s="157">
        <f t="shared" si="0"/>
        <v>26000</v>
      </c>
    </row>
    <row r="50" spans="1:11" ht="12.75" customHeight="1">
      <c r="A50" s="158"/>
      <c r="B50" s="155" t="s">
        <v>70</v>
      </c>
      <c r="C50" s="156" t="s">
        <v>25</v>
      </c>
      <c r="D50" s="156">
        <v>0.3</v>
      </c>
      <c r="E50" s="156" t="s">
        <v>73</v>
      </c>
      <c r="F50" s="157">
        <v>140000</v>
      </c>
      <c r="G50" s="157">
        <f t="shared" si="0"/>
        <v>42000</v>
      </c>
    </row>
    <row r="51" spans="1:11" ht="12.75" customHeight="1">
      <c r="A51" s="158"/>
      <c r="B51" s="155" t="s">
        <v>97</v>
      </c>
      <c r="C51" s="156" t="s">
        <v>25</v>
      </c>
      <c r="D51" s="159">
        <v>0.3</v>
      </c>
      <c r="E51" s="156" t="s">
        <v>73</v>
      </c>
      <c r="F51" s="157">
        <v>160000</v>
      </c>
      <c r="G51" s="157">
        <f t="shared" si="0"/>
        <v>48000</v>
      </c>
    </row>
    <row r="52" spans="1:11" ht="12.6" customHeight="1">
      <c r="A52" s="17"/>
      <c r="B52" s="155" t="s">
        <v>98</v>
      </c>
      <c r="C52" s="156" t="s">
        <v>25</v>
      </c>
      <c r="D52" s="156">
        <v>0.125</v>
      </c>
      <c r="E52" s="156" t="s">
        <v>73</v>
      </c>
      <c r="F52" s="157">
        <v>150000</v>
      </c>
      <c r="G52" s="157">
        <f t="shared" si="0"/>
        <v>18750</v>
      </c>
    </row>
    <row r="53" spans="1:11" ht="28.7" customHeight="1">
      <c r="A53" s="17"/>
      <c r="B53" s="156" t="s">
        <v>109</v>
      </c>
      <c r="C53" s="156" t="s">
        <v>25</v>
      </c>
      <c r="D53" s="156">
        <v>0.25</v>
      </c>
      <c r="E53" s="156" t="s">
        <v>99</v>
      </c>
      <c r="F53" s="157">
        <v>130000</v>
      </c>
      <c r="G53" s="157">
        <f t="shared" si="0"/>
        <v>32500</v>
      </c>
    </row>
    <row r="54" spans="1:11" ht="12.75" customHeight="1">
      <c r="A54" s="17"/>
      <c r="B54" s="155" t="s">
        <v>100</v>
      </c>
      <c r="C54" s="156" t="s">
        <v>25</v>
      </c>
      <c r="D54" s="156">
        <v>0.3125</v>
      </c>
      <c r="E54" s="156" t="s">
        <v>79</v>
      </c>
      <c r="F54" s="157">
        <v>270000</v>
      </c>
      <c r="G54" s="157">
        <f t="shared" si="0"/>
        <v>84375</v>
      </c>
    </row>
    <row r="55" spans="1:11" ht="12.75" customHeight="1">
      <c r="A55" s="17"/>
      <c r="B55" s="144"/>
      <c r="C55" s="145"/>
      <c r="D55" s="145"/>
      <c r="E55" s="145"/>
      <c r="F55" s="146"/>
      <c r="G55" s="146"/>
    </row>
    <row r="56" spans="1:11" ht="12.75" customHeight="1">
      <c r="A56" s="17"/>
      <c r="B56" s="10"/>
      <c r="C56" s="25"/>
      <c r="D56" s="97"/>
      <c r="E56" s="25"/>
      <c r="F56" s="130"/>
      <c r="G56" s="130"/>
    </row>
    <row r="57" spans="1:11" ht="12.75" customHeight="1">
      <c r="A57" s="17"/>
      <c r="B57" s="10"/>
      <c r="C57" s="25"/>
      <c r="D57" s="97"/>
      <c r="E57" s="25"/>
      <c r="F57" s="130"/>
      <c r="G57" s="130"/>
    </row>
    <row r="58" spans="1:11" ht="12.75" customHeight="1">
      <c r="A58" s="5"/>
      <c r="B58" s="46" t="s">
        <v>26</v>
      </c>
      <c r="C58" s="47"/>
      <c r="D58" s="47"/>
      <c r="E58" s="47"/>
      <c r="F58" s="47"/>
      <c r="G58" s="132">
        <f>SUM(G41:G57)</f>
        <v>594250</v>
      </c>
    </row>
    <row r="59" spans="1:11" ht="12" customHeight="1">
      <c r="A59" s="2"/>
      <c r="B59" s="41"/>
      <c r="C59" s="42"/>
      <c r="D59" s="42"/>
      <c r="E59" s="42"/>
      <c r="F59" s="43"/>
      <c r="G59" s="110"/>
    </row>
    <row r="60" spans="1:11" ht="12" customHeight="1">
      <c r="A60" s="5"/>
      <c r="B60" s="30" t="s">
        <v>27</v>
      </c>
      <c r="C60" s="31"/>
      <c r="D60" s="32"/>
      <c r="E60" s="32"/>
      <c r="F60" s="33"/>
      <c r="G60" s="109"/>
    </row>
    <row r="61" spans="1:11" ht="24" customHeight="1">
      <c r="A61" s="5"/>
      <c r="B61" s="99" t="s">
        <v>28</v>
      </c>
      <c r="C61" s="99" t="s">
        <v>29</v>
      </c>
      <c r="D61" s="99" t="s">
        <v>30</v>
      </c>
      <c r="E61" s="99" t="s">
        <v>17</v>
      </c>
      <c r="F61" s="99" t="s">
        <v>18</v>
      </c>
      <c r="G61" s="111" t="s">
        <v>19</v>
      </c>
      <c r="K61" s="94"/>
    </row>
    <row r="62" spans="1:11" ht="12.75" customHeight="1">
      <c r="A62" s="58"/>
      <c r="B62" s="163" t="s">
        <v>71</v>
      </c>
      <c r="C62" s="164"/>
      <c r="D62" s="165"/>
      <c r="E62" s="164"/>
      <c r="F62" s="165"/>
      <c r="G62" s="166"/>
      <c r="K62" s="94"/>
    </row>
    <row r="63" spans="1:11" ht="12.75" customHeight="1">
      <c r="A63" s="58"/>
      <c r="B63" s="161" t="s">
        <v>101</v>
      </c>
      <c r="C63" s="162" t="s">
        <v>72</v>
      </c>
      <c r="D63" s="162">
        <v>2</v>
      </c>
      <c r="E63" s="167" t="s">
        <v>73</v>
      </c>
      <c r="F63" s="147">
        <v>98000</v>
      </c>
      <c r="G63" s="146">
        <f>D63*F63</f>
        <v>196000</v>
      </c>
    </row>
    <row r="64" spans="1:11" ht="12.75" customHeight="1">
      <c r="A64" s="160"/>
      <c r="B64" s="149" t="s">
        <v>74</v>
      </c>
      <c r="C64" s="148"/>
      <c r="D64" s="148"/>
      <c r="E64" s="148"/>
      <c r="F64" s="147"/>
      <c r="G64" s="147"/>
    </row>
    <row r="65" spans="1:9" ht="12.75" customHeight="1">
      <c r="A65" s="160"/>
      <c r="B65" s="150" t="s">
        <v>75</v>
      </c>
      <c r="C65" s="148" t="s">
        <v>60</v>
      </c>
      <c r="D65" s="148">
        <v>650</v>
      </c>
      <c r="E65" s="145" t="s">
        <v>73</v>
      </c>
      <c r="F65" s="147">
        <v>1050</v>
      </c>
      <c r="G65" s="146">
        <f>D65*F65</f>
        <v>682500</v>
      </c>
    </row>
    <row r="66" spans="1:9" ht="12.75" customHeight="1">
      <c r="A66" s="160"/>
      <c r="B66" s="150" t="s">
        <v>102</v>
      </c>
      <c r="C66" s="148" t="s">
        <v>60</v>
      </c>
      <c r="D66" s="148">
        <v>500</v>
      </c>
      <c r="E66" s="145" t="s">
        <v>73</v>
      </c>
      <c r="F66" s="147">
        <v>930</v>
      </c>
      <c r="G66" s="146">
        <f>D66*F66</f>
        <v>465000</v>
      </c>
    </row>
    <row r="67" spans="1:9" ht="12.75" customHeight="1">
      <c r="A67" s="160"/>
      <c r="B67" s="149" t="s">
        <v>103</v>
      </c>
      <c r="C67" s="148"/>
      <c r="D67" s="148"/>
      <c r="E67" s="148"/>
      <c r="F67" s="147"/>
      <c r="G67" s="147"/>
    </row>
    <row r="68" spans="1:9" ht="12.75" customHeight="1">
      <c r="A68" s="160"/>
      <c r="B68" s="150" t="s">
        <v>104</v>
      </c>
      <c r="C68" s="148" t="s">
        <v>77</v>
      </c>
      <c r="D68" s="148">
        <v>4</v>
      </c>
      <c r="E68" s="145" t="s">
        <v>73</v>
      </c>
      <c r="F68" s="147">
        <v>18400</v>
      </c>
      <c r="G68" s="146">
        <f>D68*F68</f>
        <v>73600</v>
      </c>
    </row>
    <row r="69" spans="1:9" ht="12.75" customHeight="1">
      <c r="A69" s="160"/>
      <c r="B69" s="150" t="s">
        <v>105</v>
      </c>
      <c r="C69" s="148" t="s">
        <v>60</v>
      </c>
      <c r="D69" s="148">
        <v>0.14000000000000001</v>
      </c>
      <c r="E69" s="148" t="s">
        <v>78</v>
      </c>
      <c r="F69" s="147">
        <v>280000</v>
      </c>
      <c r="G69" s="146">
        <f>D69*F69</f>
        <v>39200.000000000007</v>
      </c>
    </row>
    <row r="70" spans="1:9" ht="12.75" customHeight="1">
      <c r="A70" s="58"/>
      <c r="B70" s="149" t="s">
        <v>76</v>
      </c>
      <c r="C70" s="148"/>
      <c r="D70" s="148"/>
      <c r="E70" s="148"/>
      <c r="F70" s="147"/>
      <c r="G70" s="147"/>
    </row>
    <row r="71" spans="1:9" ht="12.75" customHeight="1">
      <c r="A71" s="58"/>
      <c r="B71" s="150" t="s">
        <v>106</v>
      </c>
      <c r="C71" s="148" t="s">
        <v>77</v>
      </c>
      <c r="D71" s="148">
        <v>4</v>
      </c>
      <c r="E71" s="145" t="s">
        <v>73</v>
      </c>
      <c r="F71" s="147">
        <v>12450</v>
      </c>
      <c r="G71" s="146">
        <f>D71*F71</f>
        <v>49800</v>
      </c>
    </row>
    <row r="72" spans="1:9" ht="12.75" customHeight="1">
      <c r="A72" s="58"/>
      <c r="B72" s="150"/>
      <c r="C72" s="148"/>
      <c r="D72" s="148"/>
      <c r="E72" s="148"/>
      <c r="F72" s="147"/>
      <c r="G72" s="147"/>
    </row>
    <row r="73" spans="1:9" ht="12.75" customHeight="1">
      <c r="A73" s="58"/>
      <c r="B73" s="102"/>
      <c r="C73" s="98"/>
      <c r="D73" s="100"/>
      <c r="E73" s="98"/>
      <c r="F73" s="101"/>
      <c r="G73" s="101"/>
    </row>
    <row r="74" spans="1:9" ht="13.5" customHeight="1">
      <c r="A74" s="58"/>
      <c r="B74" s="124" t="s">
        <v>31</v>
      </c>
      <c r="C74" s="125"/>
      <c r="D74" s="125"/>
      <c r="E74" s="125"/>
      <c r="F74" s="126"/>
      <c r="G74" s="135">
        <f>SUM(G63:G72)</f>
        <v>1506100</v>
      </c>
    </row>
    <row r="75" spans="1:9" ht="12" customHeight="1">
      <c r="A75" s="2"/>
      <c r="B75" s="119"/>
      <c r="C75" s="120"/>
      <c r="D75" s="120"/>
      <c r="E75" s="121"/>
      <c r="F75" s="122"/>
      <c r="G75" s="123"/>
    </row>
    <row r="76" spans="1:9" ht="12" customHeight="1">
      <c r="A76" s="5"/>
      <c r="B76" s="30" t="s">
        <v>32</v>
      </c>
      <c r="C76" s="31"/>
      <c r="D76" s="32"/>
      <c r="E76" s="32"/>
      <c r="F76" s="33"/>
      <c r="G76" s="109"/>
    </row>
    <row r="77" spans="1:9" ht="24" customHeight="1">
      <c r="A77" s="5"/>
      <c r="B77" s="118" t="s">
        <v>33</v>
      </c>
      <c r="C77" s="99" t="s">
        <v>29</v>
      </c>
      <c r="D77" s="99" t="s">
        <v>30</v>
      </c>
      <c r="E77" s="118" t="s">
        <v>17</v>
      </c>
      <c r="F77" s="99" t="s">
        <v>18</v>
      </c>
      <c r="G77" s="118" t="s">
        <v>19</v>
      </c>
    </row>
    <row r="78" spans="1:9" ht="30.95" customHeight="1">
      <c r="A78" s="58"/>
      <c r="B78" s="144" t="s">
        <v>107</v>
      </c>
      <c r="C78" s="145" t="s">
        <v>60</v>
      </c>
      <c r="D78" s="151">
        <f>G9</f>
        <v>15000</v>
      </c>
      <c r="E78" s="145" t="s">
        <v>108</v>
      </c>
      <c r="F78" s="146">
        <v>10</v>
      </c>
      <c r="G78" s="146">
        <f>D78*F78</f>
        <v>150000</v>
      </c>
    </row>
    <row r="79" spans="1:9" ht="13.5" customHeight="1">
      <c r="A79" s="5"/>
      <c r="B79" s="48" t="s">
        <v>34</v>
      </c>
      <c r="C79" s="49"/>
      <c r="D79" s="49"/>
      <c r="E79" s="117"/>
      <c r="F79" s="50"/>
      <c r="G79" s="136">
        <f>SUM(G78)</f>
        <v>150000</v>
      </c>
      <c r="I79" s="127"/>
    </row>
    <row r="80" spans="1:9" ht="12" customHeight="1">
      <c r="A80" s="2"/>
      <c r="B80" s="61"/>
      <c r="C80" s="61"/>
      <c r="D80" s="61"/>
      <c r="E80" s="61"/>
      <c r="F80" s="62"/>
      <c r="G80" s="112"/>
    </row>
    <row r="81" spans="1:7" ht="12" customHeight="1">
      <c r="A81" s="58"/>
      <c r="B81" s="63" t="s">
        <v>35</v>
      </c>
      <c r="C81" s="64"/>
      <c r="D81" s="64"/>
      <c r="E81" s="64"/>
      <c r="F81" s="64"/>
      <c r="G81" s="65">
        <f>G32+G37+G58+G74+G79</f>
        <v>2526350</v>
      </c>
    </row>
    <row r="82" spans="1:7" ht="12" customHeight="1">
      <c r="A82" s="58"/>
      <c r="B82" s="66" t="s">
        <v>36</v>
      </c>
      <c r="C82" s="52"/>
      <c r="D82" s="52"/>
      <c r="E82" s="52"/>
      <c r="F82" s="52"/>
      <c r="G82" s="67">
        <f>G81*0.05</f>
        <v>126317.5</v>
      </c>
    </row>
    <row r="83" spans="1:7" ht="12" customHeight="1">
      <c r="A83" s="58"/>
      <c r="B83" s="68" t="s">
        <v>37</v>
      </c>
      <c r="C83" s="51"/>
      <c r="D83" s="51"/>
      <c r="E83" s="51"/>
      <c r="F83" s="51"/>
      <c r="G83" s="69">
        <f>G82+G81</f>
        <v>2652667.5</v>
      </c>
    </row>
    <row r="84" spans="1:7" ht="12" customHeight="1">
      <c r="A84" s="58"/>
      <c r="B84" s="66" t="s">
        <v>38</v>
      </c>
      <c r="C84" s="52"/>
      <c r="D84" s="52"/>
      <c r="E84" s="52"/>
      <c r="F84" s="52"/>
      <c r="G84" s="67">
        <f>G12</f>
        <v>3600000</v>
      </c>
    </row>
    <row r="85" spans="1:7" ht="12" customHeight="1">
      <c r="A85" s="58"/>
      <c r="B85" s="70" t="s">
        <v>39</v>
      </c>
      <c r="C85" s="71"/>
      <c r="D85" s="71"/>
      <c r="E85" s="71"/>
      <c r="F85" s="71"/>
      <c r="G85" s="65">
        <f>G84-G83</f>
        <v>947332.5</v>
      </c>
    </row>
    <row r="86" spans="1:7" ht="12" customHeight="1">
      <c r="A86" s="58"/>
      <c r="B86" s="59" t="s">
        <v>40</v>
      </c>
      <c r="C86" s="60"/>
      <c r="D86" s="60"/>
      <c r="E86" s="60"/>
      <c r="F86" s="60"/>
      <c r="G86" s="113"/>
    </row>
    <row r="87" spans="1:7" ht="12.75" customHeight="1" thickBot="1">
      <c r="A87" s="58"/>
      <c r="B87" s="72"/>
      <c r="C87" s="60"/>
      <c r="D87" s="60"/>
      <c r="E87" s="60"/>
      <c r="F87" s="60"/>
      <c r="G87" s="113"/>
    </row>
    <row r="88" spans="1:7" ht="12" customHeight="1">
      <c r="A88" s="58"/>
      <c r="B88" s="83" t="s">
        <v>41</v>
      </c>
      <c r="C88" s="84"/>
      <c r="D88" s="84"/>
      <c r="E88" s="84"/>
      <c r="F88" s="85"/>
      <c r="G88" s="113"/>
    </row>
    <row r="89" spans="1:7" ht="12" customHeight="1">
      <c r="A89" s="58"/>
      <c r="B89" s="86" t="s">
        <v>42</v>
      </c>
      <c r="C89" s="57"/>
      <c r="D89" s="57"/>
      <c r="E89" s="57"/>
      <c r="F89" s="87"/>
      <c r="G89" s="113"/>
    </row>
    <row r="90" spans="1:7" ht="12" customHeight="1">
      <c r="A90" s="58"/>
      <c r="B90" s="86" t="s">
        <v>43</v>
      </c>
      <c r="C90" s="57"/>
      <c r="D90" s="57"/>
      <c r="E90" s="57"/>
      <c r="F90" s="87"/>
      <c r="G90" s="113"/>
    </row>
    <row r="91" spans="1:7" ht="12" customHeight="1">
      <c r="A91" s="58"/>
      <c r="B91" s="86" t="s">
        <v>44</v>
      </c>
      <c r="C91" s="57"/>
      <c r="D91" s="57"/>
      <c r="E91" s="57"/>
      <c r="F91" s="87"/>
      <c r="G91" s="113"/>
    </row>
    <row r="92" spans="1:7" ht="12" customHeight="1">
      <c r="A92" s="58"/>
      <c r="B92" s="86" t="s">
        <v>45</v>
      </c>
      <c r="C92" s="57"/>
      <c r="D92" s="57"/>
      <c r="E92" s="57"/>
      <c r="F92" s="87"/>
      <c r="G92" s="113"/>
    </row>
    <row r="93" spans="1:7" ht="12" customHeight="1">
      <c r="A93" s="58"/>
      <c r="B93" s="86" t="s">
        <v>46</v>
      </c>
      <c r="C93" s="57"/>
      <c r="D93" s="57"/>
      <c r="E93" s="57"/>
      <c r="F93" s="87"/>
      <c r="G93" s="113"/>
    </row>
    <row r="94" spans="1:7" ht="12.75" customHeight="1" thickBot="1">
      <c r="A94" s="58"/>
      <c r="B94" s="88" t="s">
        <v>47</v>
      </c>
      <c r="C94" s="89"/>
      <c r="D94" s="89"/>
      <c r="E94" s="89"/>
      <c r="F94" s="90"/>
      <c r="G94" s="113"/>
    </row>
    <row r="95" spans="1:7" ht="12.75" customHeight="1">
      <c r="A95" s="58"/>
      <c r="B95" s="81"/>
      <c r="C95" s="57"/>
      <c r="D95" s="57"/>
      <c r="E95" s="57"/>
      <c r="F95" s="57"/>
      <c r="G95" s="113"/>
    </row>
    <row r="96" spans="1:7" ht="15" customHeight="1" thickBot="1">
      <c r="A96" s="58"/>
      <c r="B96" s="179" t="s">
        <v>48</v>
      </c>
      <c r="C96" s="180"/>
      <c r="D96" s="80"/>
      <c r="E96" s="53"/>
      <c r="F96" s="53"/>
      <c r="G96" s="113"/>
    </row>
    <row r="97" spans="1:7" ht="12" customHeight="1">
      <c r="A97" s="58"/>
      <c r="B97" s="74" t="s">
        <v>33</v>
      </c>
      <c r="C97" s="138" t="s">
        <v>49</v>
      </c>
      <c r="D97" s="139" t="s">
        <v>50</v>
      </c>
      <c r="E97" s="53"/>
      <c r="F97" s="53"/>
      <c r="G97" s="113"/>
    </row>
    <row r="98" spans="1:7" ht="12" customHeight="1">
      <c r="A98" s="58"/>
      <c r="B98" s="75" t="s">
        <v>51</v>
      </c>
      <c r="C98" s="54">
        <f>G32</f>
        <v>276000</v>
      </c>
      <c r="D98" s="76">
        <f>(C98/C104)</f>
        <v>0.1040462100885241</v>
      </c>
      <c r="E98" s="53"/>
      <c r="F98" s="53"/>
      <c r="G98" s="113"/>
    </row>
    <row r="99" spans="1:7" ht="12" customHeight="1">
      <c r="A99" s="58"/>
      <c r="B99" s="75" t="s">
        <v>52</v>
      </c>
      <c r="C99" s="54">
        <f>G37</f>
        <v>0</v>
      </c>
      <c r="D99" s="76">
        <v>0</v>
      </c>
      <c r="E99" s="53"/>
      <c r="F99" s="53"/>
      <c r="G99" s="113"/>
    </row>
    <row r="100" spans="1:7" ht="12" customHeight="1">
      <c r="A100" s="58"/>
      <c r="B100" s="75" t="s">
        <v>53</v>
      </c>
      <c r="C100" s="54">
        <f>G58</f>
        <v>594250</v>
      </c>
      <c r="D100" s="76">
        <f>(C100/C104)</f>
        <v>0.2240197838590777</v>
      </c>
      <c r="E100" s="53"/>
      <c r="F100" s="53"/>
      <c r="G100" s="113"/>
    </row>
    <row r="101" spans="1:7" ht="12" customHeight="1">
      <c r="A101" s="58"/>
      <c r="B101" s="75" t="s">
        <v>28</v>
      </c>
      <c r="C101" s="54">
        <f>G74</f>
        <v>1506100</v>
      </c>
      <c r="D101" s="76">
        <f>(C101/C104)</f>
        <v>0.56776810512437004</v>
      </c>
      <c r="E101" s="53"/>
      <c r="F101" s="53"/>
      <c r="G101" s="113"/>
    </row>
    <row r="102" spans="1:7" ht="12" customHeight="1">
      <c r="A102" s="58"/>
      <c r="B102" s="75" t="s">
        <v>54</v>
      </c>
      <c r="C102" s="55">
        <f>G79</f>
        <v>150000</v>
      </c>
      <c r="D102" s="76">
        <f>(C102/C104)</f>
        <v>5.6546853308980488E-2</v>
      </c>
      <c r="E102" s="56"/>
      <c r="F102" s="56"/>
      <c r="G102" s="113"/>
    </row>
    <row r="103" spans="1:7" ht="12" customHeight="1">
      <c r="A103" s="58"/>
      <c r="B103" s="75" t="s">
        <v>55</v>
      </c>
      <c r="C103" s="55">
        <f>G82</f>
        <v>126317.5</v>
      </c>
      <c r="D103" s="76">
        <f>(C103/C104)</f>
        <v>4.7619047619047616E-2</v>
      </c>
      <c r="E103" s="56"/>
      <c r="F103" s="56"/>
      <c r="G103" s="113"/>
    </row>
    <row r="104" spans="1:7" ht="12.75" customHeight="1" thickBot="1">
      <c r="A104" s="58"/>
      <c r="B104" s="77" t="s">
        <v>56</v>
      </c>
      <c r="C104" s="78">
        <f>SUM(C98:C103)</f>
        <v>2652667.5</v>
      </c>
      <c r="D104" s="79">
        <f>SUM(D98:D103)</f>
        <v>1</v>
      </c>
      <c r="E104" s="56"/>
      <c r="F104" s="56"/>
      <c r="G104" s="113"/>
    </row>
    <row r="105" spans="1:7" ht="12" customHeight="1">
      <c r="A105" s="58"/>
      <c r="B105" s="72"/>
      <c r="C105" s="60"/>
      <c r="D105" s="60"/>
      <c r="E105" s="60"/>
      <c r="F105" s="60"/>
      <c r="G105" s="113"/>
    </row>
    <row r="106" spans="1:7" ht="12.75" customHeight="1" thickBot="1">
      <c r="A106" s="58"/>
      <c r="B106" s="73"/>
      <c r="C106" s="60"/>
      <c r="D106" s="60"/>
      <c r="E106" s="60"/>
      <c r="F106" s="60"/>
      <c r="G106" s="113"/>
    </row>
    <row r="107" spans="1:7" ht="12" customHeight="1" thickBot="1">
      <c r="A107" s="58"/>
      <c r="B107" s="176" t="s">
        <v>65</v>
      </c>
      <c r="C107" s="177"/>
      <c r="D107" s="177"/>
      <c r="E107" s="178"/>
      <c r="F107" s="56"/>
      <c r="G107" s="113"/>
    </row>
    <row r="108" spans="1:7" ht="12" customHeight="1">
      <c r="A108" s="58"/>
      <c r="B108" s="92" t="s">
        <v>63</v>
      </c>
      <c r="C108" s="128">
        <v>13000</v>
      </c>
      <c r="D108" s="128">
        <f>G9</f>
        <v>15000</v>
      </c>
      <c r="E108" s="128">
        <v>17000</v>
      </c>
      <c r="F108" s="91"/>
      <c r="G108" s="114"/>
    </row>
    <row r="109" spans="1:7" ht="12.75" customHeight="1" thickBot="1">
      <c r="A109" s="58"/>
      <c r="B109" s="77" t="s">
        <v>64</v>
      </c>
      <c r="C109" s="78">
        <f>(G83/C108)</f>
        <v>204.05134615384614</v>
      </c>
      <c r="D109" s="78">
        <f>(G83/D108)</f>
        <v>176.84450000000001</v>
      </c>
      <c r="E109" s="93">
        <f>(G83/E108)</f>
        <v>156.03926470588235</v>
      </c>
      <c r="F109" s="91"/>
      <c r="G109" s="114"/>
    </row>
    <row r="110" spans="1:7" ht="15.6" customHeight="1">
      <c r="A110" s="58"/>
      <c r="B110" s="82" t="s">
        <v>57</v>
      </c>
      <c r="C110" s="57"/>
      <c r="D110" s="57"/>
      <c r="E110" s="57"/>
      <c r="F110" s="57"/>
      <c r="G110" s="115"/>
    </row>
  </sheetData>
  <mergeCells count="9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GRANO</vt:lpstr>
      <vt:lpstr>'MAIZ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2022-06-22T14:09:38Z</cp:lastPrinted>
  <dcterms:created xsi:type="dcterms:W3CDTF">2020-11-27T12:49:26Z</dcterms:created>
  <dcterms:modified xsi:type="dcterms:W3CDTF">2022-06-22T14:12:18Z</dcterms:modified>
</cp:coreProperties>
</file>