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<sst xmlns="http://schemas.openxmlformats.org/spreadsheetml/2006/main" count="154" uniqueCount="109">
  <si>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</si>
  <si>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</si>
  <si>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</si>
  <si>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</si>
  <si>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</si>
  <si>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</si>
  <si>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</si>
  <si>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</si>
  <si>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</si>
  <si>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</si>
  <si>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</si>
  <si>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</si>
  <si>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</si>
  <si>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</si>
  <si>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</si>
  <si>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</si>
  <si>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</si>
  <si>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</si>
  <si>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</si>
  <si>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</si>
  <si>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</si>
  <si>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</si>
  <si>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</si>
  <si>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</si>
  <si>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</si>
  <si>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</si>
  <si>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</si>
  <si>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</si>
  <si>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</si>
  <si>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</si>
  <si>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</si>
  <si>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</si>
  <si>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</si>
  <si>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</si>
  <si>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</si>
  <si>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</si>
  <si>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</si>
  <si>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</si>
  <si>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</si>
  <si>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</si>
  <si>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</si>
  <si>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</si>
  <si>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</si>
  <si>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</si>
  <si>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</si>
  <si>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</si>
  <si>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</si>
  <si>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</si>
  <si>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</si>
  <si>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</si>
  <si>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</si>
  <si>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</si>
  <si>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</si>
  <si>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</si>
  <si>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</si>
  <si>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</si>
  <si>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</si>
  <si>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</si>
  <si>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</si>
  <si>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</si>
  <si>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</si>
  <si>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</si>
  <si>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</si>
  <si>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</si>
  <si>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</si>
  <si>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</si>
  <si>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</si>
  <si>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</si>
  <si>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 xml:space="preserve">ABRIL </t>
  </si>
  <si>
    <t>RIEGO-PRE SIEMBRA</t>
  </si>
  <si>
    <t xml:space="preserve">RIEGOS </t>
  </si>
  <si>
    <t>SEPT-OCT</t>
  </si>
  <si>
    <t>OCT-MAR</t>
  </si>
  <si>
    <t>ARADURA</t>
  </si>
  <si>
    <t>SIEMBRA Y FERTILIZACION</t>
  </si>
  <si>
    <t>TRAZADO ACEQUIAS</t>
  </si>
  <si>
    <t>AGROIND. REG.</t>
  </si>
  <si>
    <t>HELADA-LLUVIA-GRANIZO</t>
  </si>
  <si>
    <t>MAYO</t>
  </si>
  <si>
    <t>COSECHA AUTOMOTRIZ</t>
  </si>
  <si>
    <t>AGO-SEP</t>
  </si>
  <si>
    <t>OCT-NOV</t>
  </si>
  <si>
    <t>SEP-OCT</t>
  </si>
  <si>
    <t>MARZO-ABRIL</t>
  </si>
  <si>
    <t xml:space="preserve">BOLSAS </t>
  </si>
  <si>
    <t>KG</t>
  </si>
  <si>
    <t xml:space="preserve">LT </t>
  </si>
  <si>
    <t xml:space="preserve">LT  </t>
  </si>
  <si>
    <t>UREA GRANULADA</t>
  </si>
  <si>
    <t>MEZCLA MAICERA</t>
  </si>
  <si>
    <t>LORSBAN 4 E</t>
  </si>
  <si>
    <t>AGOSTO</t>
  </si>
  <si>
    <t>APLIC. HERBIC. POST EMERG.</t>
  </si>
  <si>
    <t>PICAR CAÑA C/RASTRA(2)</t>
  </si>
  <si>
    <t>JORNADA/HA</t>
  </si>
  <si>
    <t>JORNADA/HAS</t>
  </si>
  <si>
    <t>Cantidad (Kg/l/u)/HA</t>
  </si>
  <si>
    <t>RASTRAJE 2</t>
  </si>
  <si>
    <t>APOYO EN  SIEMBRA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</si>
  <si>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</si>
  <si>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</si>
  <si>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</si>
  <si>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</si>
  <si>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APLICACION  NITROGENO</t>
  </si>
  <si>
    <t>APLICACIÓN INSECT-HERBICIDA E INCORPORACION</t>
  </si>
  <si>
    <t>JUNIO-2022</t>
  </si>
  <si>
    <t>PRIMAGRAM GOLD 660 SC</t>
  </si>
  <si>
    <t>OPTION PRO 32% WG(*)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</si>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</sst>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3" zoomScaleNormal="93" zoomScaleSheetLayoutView="100" workbookViewId="0">
      <selection activeCell="K7" sqref="K6:K7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9.4257812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6" t="s">
        <v>2</v>
      </c>
      <c r="F9" s="127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4" t="s">
        <v>5</v>
      </c>
      <c r="F10" s="125"/>
      <c r="G10" s="5" t="s">
        <v>68</v>
      </c>
    </row>
    <row r="11" spans="1:255" ht="18" customHeight="1" x14ac:dyDescent="0.25">
      <c r="A11" s="7"/>
      <c r="B11" s="3" t="s">
        <v>6</v>
      </c>
      <c r="C11" s="5" t="s">
        <v>66</v>
      </c>
      <c r="D11" s="11"/>
      <c r="E11" s="124" t="s">
        <v>7</v>
      </c>
      <c r="F11" s="125"/>
      <c r="G11" s="46">
        <v>30000</v>
      </c>
    </row>
    <row r="12" spans="1:255" ht="11.25" customHeight="1" x14ac:dyDescent="0.25">
      <c r="A12" s="7"/>
      <c r="B12" s="3" t="s">
        <v>8</v>
      </c>
      <c r="C12" s="6" t="s">
        <v>67</v>
      </c>
      <c r="D12" s="11"/>
      <c r="E12" s="47" t="s">
        <v>9</v>
      </c>
      <c r="F12" s="48"/>
      <c r="G12" s="49">
        <f>(G9*G11)</f>
        <v>4500000</v>
      </c>
    </row>
    <row r="13" spans="1:255" ht="14.25" customHeight="1" x14ac:dyDescent="0.25">
      <c r="A13" s="7"/>
      <c r="B13" s="3" t="s">
        <v>10</v>
      </c>
      <c r="C13" s="132" t="s">
        <v>108</v>
      </c>
      <c r="D13" s="11"/>
      <c r="E13" s="124" t="s">
        <v>11</v>
      </c>
      <c r="F13" s="125"/>
      <c r="G13" s="5" t="s">
        <v>76</v>
      </c>
    </row>
    <row r="14" spans="1:255" ht="21.75" customHeight="1" x14ac:dyDescent="0.25">
      <c r="A14" s="7"/>
      <c r="B14" s="3" t="s">
        <v>12</v>
      </c>
      <c r="C14" s="133" t="s">
        <v>108</v>
      </c>
      <c r="D14" s="11"/>
      <c r="E14" s="124" t="s">
        <v>13</v>
      </c>
      <c r="F14" s="125"/>
      <c r="G14" s="5" t="s">
        <v>68</v>
      </c>
    </row>
    <row r="15" spans="1:255" ht="25.5" x14ac:dyDescent="0.25">
      <c r="A15" s="7"/>
      <c r="B15" s="3" t="s">
        <v>14</v>
      </c>
      <c r="C15" s="5" t="s">
        <v>105</v>
      </c>
      <c r="D15" s="11"/>
      <c r="E15" s="128" t="s">
        <v>15</v>
      </c>
      <c r="F15" s="129"/>
      <c r="G15" s="6" t="s">
        <v>77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30" t="s">
        <v>16</v>
      </c>
      <c r="C17" s="131"/>
      <c r="D17" s="131"/>
      <c r="E17" s="131"/>
      <c r="F17" s="131"/>
      <c r="G17" s="131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17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18</v>
      </c>
      <c r="C20" s="54" t="s">
        <v>19</v>
      </c>
      <c r="D20" s="51" t="s">
        <v>94</v>
      </c>
      <c r="E20" s="55" t="s">
        <v>21</v>
      </c>
      <c r="F20" s="51" t="s">
        <v>22</v>
      </c>
      <c r="G20" s="51" t="s">
        <v>23</v>
      </c>
    </row>
    <row r="21" spans="1:7" ht="12.75" customHeight="1" x14ac:dyDescent="0.25">
      <c r="A21" s="7"/>
      <c r="B21" s="52" t="s">
        <v>69</v>
      </c>
      <c r="C21" s="56" t="s">
        <v>24</v>
      </c>
      <c r="D21" s="57">
        <v>1</v>
      </c>
      <c r="E21" s="56" t="s">
        <v>71</v>
      </c>
      <c r="F21" s="49">
        <v>30000</v>
      </c>
      <c r="G21" s="49">
        <f>(D21*F21)</f>
        <v>30000</v>
      </c>
    </row>
    <row r="22" spans="1:7" ht="12" customHeight="1" x14ac:dyDescent="0.25">
      <c r="A22" s="7"/>
      <c r="B22" s="52" t="s">
        <v>98</v>
      </c>
      <c r="C22" s="56" t="s">
        <v>24</v>
      </c>
      <c r="D22" s="57">
        <v>1</v>
      </c>
      <c r="E22" s="56" t="s">
        <v>71</v>
      </c>
      <c r="F22" s="49">
        <v>30000</v>
      </c>
      <c r="G22" s="49">
        <f>(D22*F22)</f>
        <v>30000</v>
      </c>
    </row>
    <row r="23" spans="1:7" ht="12.75" customHeight="1" x14ac:dyDescent="0.25">
      <c r="A23" s="7"/>
      <c r="B23" s="52" t="s">
        <v>70</v>
      </c>
      <c r="C23" s="56" t="s">
        <v>24</v>
      </c>
      <c r="D23" s="57">
        <v>8</v>
      </c>
      <c r="E23" s="56" t="s">
        <v>72</v>
      </c>
      <c r="F23" s="49">
        <v>30000</v>
      </c>
      <c r="G23" s="49">
        <f>(D23*F23)</f>
        <v>240000</v>
      </c>
    </row>
    <row r="24" spans="1:7" ht="12.75" customHeight="1" x14ac:dyDescent="0.25">
      <c r="A24" s="7"/>
      <c r="B24" s="53" t="s">
        <v>25</v>
      </c>
      <c r="C24" s="58"/>
      <c r="D24" s="59"/>
      <c r="E24" s="59"/>
      <c r="F24" s="60"/>
      <c r="G24" s="61">
        <f>SUM(G21:G23)</f>
        <v>300000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26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18</v>
      </c>
      <c r="C27" s="54" t="s">
        <v>19</v>
      </c>
      <c r="D27" s="51" t="s">
        <v>20</v>
      </c>
      <c r="E27" s="62" t="s">
        <v>21</v>
      </c>
      <c r="F27" s="51" t="s">
        <v>22</v>
      </c>
      <c r="G27" s="62" t="s">
        <v>23</v>
      </c>
    </row>
    <row r="28" spans="1:7" ht="12" customHeight="1" x14ac:dyDescent="0.25">
      <c r="A28" s="7"/>
      <c r="B28" s="63" t="s">
        <v>101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27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28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18</v>
      </c>
      <c r="C32" s="69" t="s">
        <v>19</v>
      </c>
      <c r="D32" s="62" t="s">
        <v>95</v>
      </c>
      <c r="E32" s="62" t="s">
        <v>21</v>
      </c>
      <c r="F32" s="51" t="s">
        <v>22</v>
      </c>
      <c r="G32" s="62" t="s">
        <v>23</v>
      </c>
    </row>
    <row r="33" spans="1:11" ht="12.75" customHeight="1" x14ac:dyDescent="0.25">
      <c r="A33" s="7"/>
      <c r="B33" s="52" t="s">
        <v>93</v>
      </c>
      <c r="C33" s="56" t="s">
        <v>102</v>
      </c>
      <c r="D33" s="57">
        <v>0.2</v>
      </c>
      <c r="E33" s="56" t="s">
        <v>78</v>
      </c>
      <c r="F33" s="49">
        <v>195000</v>
      </c>
      <c r="G33" s="49">
        <f t="shared" ref="G33:G41" si="0">(D33*F33)</f>
        <v>39000</v>
      </c>
    </row>
    <row r="34" spans="1:11" ht="12.75" customHeight="1" x14ac:dyDescent="0.25">
      <c r="A34" s="7"/>
      <c r="B34" s="52" t="s">
        <v>73</v>
      </c>
      <c r="C34" s="56" t="s">
        <v>102</v>
      </c>
      <c r="D34" s="57">
        <v>0.33</v>
      </c>
      <c r="E34" s="56" t="s">
        <v>91</v>
      </c>
      <c r="F34" s="49">
        <v>195000</v>
      </c>
      <c r="G34" s="49">
        <f t="shared" si="0"/>
        <v>64350</v>
      </c>
    </row>
    <row r="35" spans="1:11" ht="12.75" customHeight="1" x14ac:dyDescent="0.25">
      <c r="A35" s="7"/>
      <c r="B35" s="52" t="s">
        <v>97</v>
      </c>
      <c r="C35" s="56" t="s">
        <v>102</v>
      </c>
      <c r="D35" s="57">
        <v>0.4</v>
      </c>
      <c r="E35" s="56" t="s">
        <v>91</v>
      </c>
      <c r="F35" s="49">
        <v>195000</v>
      </c>
      <c r="G35" s="49">
        <f t="shared" si="0"/>
        <v>78000</v>
      </c>
    </row>
    <row r="36" spans="1:11" ht="12.75" customHeight="1" x14ac:dyDescent="0.25">
      <c r="A36" s="7"/>
      <c r="B36" s="52" t="s">
        <v>103</v>
      </c>
      <c r="C36" s="56" t="s">
        <v>102</v>
      </c>
      <c r="D36" s="57">
        <v>0.1</v>
      </c>
      <c r="E36" s="56" t="s">
        <v>80</v>
      </c>
      <c r="F36" s="49">
        <v>195000</v>
      </c>
      <c r="G36" s="49">
        <f t="shared" si="0"/>
        <v>19500</v>
      </c>
    </row>
    <row r="37" spans="1:11" ht="26.45" customHeight="1" x14ac:dyDescent="0.25">
      <c r="A37" s="7"/>
      <c r="B37" s="52" t="s">
        <v>104</v>
      </c>
      <c r="C37" s="56" t="s">
        <v>102</v>
      </c>
      <c r="D37" s="57">
        <v>0.2</v>
      </c>
      <c r="E37" s="56" t="s">
        <v>71</v>
      </c>
      <c r="F37" s="49">
        <v>195000</v>
      </c>
      <c r="G37" s="49">
        <f t="shared" si="0"/>
        <v>39000</v>
      </c>
    </row>
    <row r="38" spans="1:11" ht="12.75" customHeight="1" x14ac:dyDescent="0.25">
      <c r="A38" s="7"/>
      <c r="B38" s="52" t="s">
        <v>74</v>
      </c>
      <c r="C38" s="56" t="s">
        <v>102</v>
      </c>
      <c r="D38" s="57">
        <v>0.25</v>
      </c>
      <c r="E38" s="56" t="s">
        <v>82</v>
      </c>
      <c r="F38" s="49">
        <v>195000</v>
      </c>
      <c r="G38" s="49">
        <f t="shared" si="0"/>
        <v>48750</v>
      </c>
    </row>
    <row r="39" spans="1:11" ht="12.75" customHeight="1" x14ac:dyDescent="0.25">
      <c r="A39" s="7"/>
      <c r="B39" s="52" t="s">
        <v>75</v>
      </c>
      <c r="C39" s="56" t="s">
        <v>102</v>
      </c>
      <c r="D39" s="57">
        <v>0.1</v>
      </c>
      <c r="E39" s="56" t="s">
        <v>82</v>
      </c>
      <c r="F39" s="49">
        <v>195000</v>
      </c>
      <c r="G39" s="49">
        <f t="shared" si="0"/>
        <v>19500</v>
      </c>
    </row>
    <row r="40" spans="1:11" ht="16.5" customHeight="1" x14ac:dyDescent="0.25">
      <c r="A40" s="7"/>
      <c r="B40" s="52" t="s">
        <v>92</v>
      </c>
      <c r="C40" s="56" t="s">
        <v>102</v>
      </c>
      <c r="D40" s="57">
        <v>0.1</v>
      </c>
      <c r="E40" s="56" t="s">
        <v>81</v>
      </c>
      <c r="F40" s="49">
        <v>195000</v>
      </c>
      <c r="G40" s="49">
        <f t="shared" ref="G40" si="1">(D40*F40)</f>
        <v>19500</v>
      </c>
    </row>
    <row r="41" spans="1:11" ht="12.75" customHeight="1" x14ac:dyDescent="0.25">
      <c r="A41" s="7"/>
      <c r="B41" s="52" t="s">
        <v>79</v>
      </c>
      <c r="C41" s="56" t="s">
        <v>102</v>
      </c>
      <c r="D41" s="57">
        <v>0.5</v>
      </c>
      <c r="E41" s="56" t="s">
        <v>83</v>
      </c>
      <c r="F41" s="49">
        <v>240000</v>
      </c>
      <c r="G41" s="49">
        <f t="shared" si="0"/>
        <v>120000</v>
      </c>
    </row>
    <row r="42" spans="1:11" ht="12.75" customHeight="1" x14ac:dyDescent="0.25">
      <c r="A42" s="7"/>
      <c r="B42" s="53" t="s">
        <v>29</v>
      </c>
      <c r="C42" s="58"/>
      <c r="D42" s="59"/>
      <c r="E42" s="59"/>
      <c r="F42" s="60"/>
      <c r="G42" s="61">
        <f>SUM(G33:G41)</f>
        <v>447600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30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31</v>
      </c>
      <c r="C45" s="54" t="s">
        <v>32</v>
      </c>
      <c r="D45" s="51" t="s">
        <v>96</v>
      </c>
      <c r="E45" s="51" t="s">
        <v>21</v>
      </c>
      <c r="F45" s="51" t="s">
        <v>22</v>
      </c>
      <c r="G45" s="51" t="s">
        <v>23</v>
      </c>
      <c r="K45" s="2"/>
    </row>
    <row r="46" spans="1:11" ht="12.75" customHeight="1" x14ac:dyDescent="0.25">
      <c r="A46" s="7"/>
      <c r="B46" s="70" t="s">
        <v>34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34</v>
      </c>
      <c r="C47" s="74" t="s">
        <v>84</v>
      </c>
      <c r="D47" s="75">
        <v>2</v>
      </c>
      <c r="E47" s="74" t="s">
        <v>81</v>
      </c>
      <c r="F47" s="76">
        <v>120000</v>
      </c>
      <c r="G47" s="76">
        <f>(D47*F47)</f>
        <v>240000</v>
      </c>
    </row>
    <row r="48" spans="1:11" ht="12.75" customHeight="1" x14ac:dyDescent="0.25">
      <c r="A48" s="7"/>
      <c r="B48" s="71" t="s">
        <v>35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88</v>
      </c>
      <c r="C49" s="74" t="s">
        <v>85</v>
      </c>
      <c r="D49" s="75">
        <v>700</v>
      </c>
      <c r="E49" s="74" t="s">
        <v>81</v>
      </c>
      <c r="F49" s="76">
        <v>1390</v>
      </c>
      <c r="G49" s="76">
        <f>(D49*F49)</f>
        <v>973000</v>
      </c>
    </row>
    <row r="50" spans="1:7" ht="12.75" customHeight="1" x14ac:dyDescent="0.25">
      <c r="A50" s="7"/>
      <c r="B50" s="47" t="s">
        <v>89</v>
      </c>
      <c r="C50" s="74" t="s">
        <v>85</v>
      </c>
      <c r="D50" s="75">
        <v>500</v>
      </c>
      <c r="E50" s="74" t="s">
        <v>81</v>
      </c>
      <c r="F50" s="76">
        <v>1560</v>
      </c>
      <c r="G50" s="76">
        <f>(D50*F50)</f>
        <v>780000</v>
      </c>
    </row>
    <row r="51" spans="1:7" ht="12.75" customHeight="1" x14ac:dyDescent="0.25">
      <c r="A51" s="7"/>
      <c r="B51" s="71" t="s">
        <v>36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121" t="s">
        <v>106</v>
      </c>
      <c r="C52" s="74" t="s">
        <v>86</v>
      </c>
      <c r="D52" s="75">
        <v>4</v>
      </c>
      <c r="E52" s="74" t="s">
        <v>81</v>
      </c>
      <c r="F52" s="76">
        <v>10200</v>
      </c>
      <c r="G52" s="76">
        <f>(D52*F52)</f>
        <v>40800</v>
      </c>
    </row>
    <row r="53" spans="1:7" ht="12.75" customHeight="1" x14ac:dyDescent="0.25">
      <c r="A53" s="7"/>
      <c r="B53" s="121" t="s">
        <v>107</v>
      </c>
      <c r="C53" s="74" t="s">
        <v>85</v>
      </c>
      <c r="D53" s="75">
        <v>0.2</v>
      </c>
      <c r="E53" s="74" t="s">
        <v>81</v>
      </c>
      <c r="F53" s="76">
        <v>290000</v>
      </c>
      <c r="G53" s="76">
        <f>(D53*F53)</f>
        <v>58000</v>
      </c>
    </row>
    <row r="54" spans="1:7" ht="12.75" customHeight="1" x14ac:dyDescent="0.25">
      <c r="A54" s="7"/>
      <c r="B54" s="71" t="s">
        <v>37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90</v>
      </c>
      <c r="C55" s="74" t="s">
        <v>87</v>
      </c>
      <c r="D55" s="75">
        <v>4</v>
      </c>
      <c r="E55" s="74" t="s">
        <v>81</v>
      </c>
      <c r="F55" s="76">
        <v>11800</v>
      </c>
      <c r="G55" s="76">
        <f>(D55*F55)</f>
        <v>47200</v>
      </c>
    </row>
    <row r="56" spans="1:7" ht="13.5" customHeight="1" x14ac:dyDescent="0.25">
      <c r="A56" s="7"/>
      <c r="B56" s="53" t="s">
        <v>38</v>
      </c>
      <c r="C56" s="58"/>
      <c r="D56" s="59"/>
      <c r="E56" s="59"/>
      <c r="F56" s="60"/>
      <c r="G56" s="61">
        <f>SUM(G46:G55)</f>
        <v>2139000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39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40</v>
      </c>
      <c r="C59" s="54" t="s">
        <v>32</v>
      </c>
      <c r="D59" s="51" t="s">
        <v>33</v>
      </c>
      <c r="E59" s="62" t="s">
        <v>21</v>
      </c>
      <c r="F59" s="51" t="s">
        <v>22</v>
      </c>
      <c r="G59" s="62" t="s">
        <v>23</v>
      </c>
    </row>
    <row r="60" spans="1:7" ht="12.75" customHeight="1" x14ac:dyDescent="0.25">
      <c r="A60" s="7"/>
      <c r="B60" s="78" t="s">
        <v>101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41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42</v>
      </c>
      <c r="C63" s="85"/>
      <c r="D63" s="86"/>
      <c r="E63" s="86"/>
      <c r="F63" s="86"/>
      <c r="G63" s="87">
        <f>G24+G42+G56+G61</f>
        <v>2886600</v>
      </c>
    </row>
    <row r="64" spans="1:7" ht="12" customHeight="1" x14ac:dyDescent="0.25">
      <c r="A64" s="7"/>
      <c r="B64" s="88" t="s">
        <v>43</v>
      </c>
      <c r="C64" s="41"/>
      <c r="D64" s="42"/>
      <c r="E64" s="42"/>
      <c r="F64" s="42"/>
      <c r="G64" s="91">
        <f>G63*0.05</f>
        <v>144330</v>
      </c>
    </row>
    <row r="65" spans="1:7" ht="12" customHeight="1" x14ac:dyDescent="0.25">
      <c r="A65" s="7"/>
      <c r="B65" s="89" t="s">
        <v>44</v>
      </c>
      <c r="C65" s="39"/>
      <c r="D65" s="40"/>
      <c r="E65" s="40"/>
      <c r="F65" s="40"/>
      <c r="G65" s="90">
        <f>G64+G63</f>
        <v>3030930</v>
      </c>
    </row>
    <row r="66" spans="1:7" ht="12" customHeight="1" x14ac:dyDescent="0.25">
      <c r="A66" s="7"/>
      <c r="B66" s="88" t="s">
        <v>45</v>
      </c>
      <c r="C66" s="41"/>
      <c r="D66" s="42"/>
      <c r="E66" s="42"/>
      <c r="F66" s="42"/>
      <c r="G66" s="91">
        <f>G12</f>
        <v>4500000</v>
      </c>
    </row>
    <row r="67" spans="1:7" ht="12" customHeight="1" x14ac:dyDescent="0.25">
      <c r="A67" s="7"/>
      <c r="B67" s="92" t="s">
        <v>46</v>
      </c>
      <c r="C67" s="93"/>
      <c r="D67" s="94"/>
      <c r="E67" s="94"/>
      <c r="F67" s="94"/>
      <c r="G67" s="95">
        <f>G66-G65</f>
        <v>1469070</v>
      </c>
    </row>
    <row r="68" spans="1:7" ht="12" customHeight="1" x14ac:dyDescent="0.25">
      <c r="A68" s="7"/>
      <c r="B68" s="25" t="s">
        <v>100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99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47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48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49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50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51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52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2" t="s">
        <v>53</v>
      </c>
      <c r="C78" s="123"/>
      <c r="D78" s="106"/>
      <c r="E78" s="27"/>
      <c r="F78" s="27"/>
      <c r="G78" s="34"/>
    </row>
    <row r="79" spans="1:7" ht="12" customHeight="1" x14ac:dyDescent="0.25">
      <c r="A79" s="7"/>
      <c r="B79" s="107" t="s">
        <v>40</v>
      </c>
      <c r="C79" s="108" t="s">
        <v>54</v>
      </c>
      <c r="D79" s="109" t="s">
        <v>55</v>
      </c>
      <c r="E79" s="27"/>
      <c r="F79" s="27"/>
      <c r="G79" s="34"/>
    </row>
    <row r="80" spans="1:7" ht="12" customHeight="1" x14ac:dyDescent="0.25">
      <c r="A80" s="7"/>
      <c r="B80" s="110" t="s">
        <v>56</v>
      </c>
      <c r="C80" s="111">
        <f>G24</f>
        <v>300000</v>
      </c>
      <c r="D80" s="112">
        <f>(C80/C86)</f>
        <v>9.897952113707674E-2</v>
      </c>
      <c r="E80" s="27"/>
      <c r="F80" s="27"/>
      <c r="G80" s="34"/>
    </row>
    <row r="81" spans="1:7" ht="12" customHeight="1" x14ac:dyDescent="0.25">
      <c r="A81" s="7"/>
      <c r="B81" s="110" t="s">
        <v>57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58</v>
      </c>
      <c r="C82" s="111">
        <f>G42</f>
        <v>447600</v>
      </c>
      <c r="D82" s="112">
        <f>(C82/C86)</f>
        <v>0.14767744553651849</v>
      </c>
      <c r="E82" s="27"/>
      <c r="F82" s="27"/>
      <c r="G82" s="34"/>
    </row>
    <row r="83" spans="1:7" ht="12" customHeight="1" x14ac:dyDescent="0.25">
      <c r="A83" s="7"/>
      <c r="B83" s="110" t="s">
        <v>31</v>
      </c>
      <c r="C83" s="111">
        <f>G56</f>
        <v>2139000</v>
      </c>
      <c r="D83" s="112">
        <f>(C83/C86)</f>
        <v>0.70572398570735717</v>
      </c>
      <c r="E83" s="27"/>
      <c r="F83" s="27"/>
      <c r="G83" s="34"/>
    </row>
    <row r="84" spans="1:7" ht="12" customHeight="1" x14ac:dyDescent="0.25">
      <c r="A84" s="7"/>
      <c r="B84" s="110" t="s">
        <v>59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60</v>
      </c>
      <c r="C85" s="114">
        <f>G64</f>
        <v>144330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61</v>
      </c>
      <c r="C86" s="115">
        <f>SUM(C80:C85)</f>
        <v>3030930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62</v>
      </c>
      <c r="D89" s="117"/>
      <c r="E89" s="117"/>
      <c r="F89" s="28"/>
      <c r="G89" s="34"/>
    </row>
    <row r="90" spans="1:7" ht="12" customHeight="1" x14ac:dyDescent="0.25">
      <c r="A90" s="7"/>
      <c r="B90" s="107" t="s">
        <v>63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64</v>
      </c>
      <c r="C91" s="115">
        <f>(1932000/C90)</f>
        <v>13800</v>
      </c>
      <c r="D91" s="115">
        <f>(1932000/150)</f>
        <v>12880</v>
      </c>
      <c r="E91" s="115">
        <f>(1932000/160)</f>
        <v>12075</v>
      </c>
      <c r="F91" s="29"/>
      <c r="G91" s="35"/>
    </row>
    <row r="92" spans="1:7" ht="15.6" customHeight="1" x14ac:dyDescent="0.25">
      <c r="A92" s="7"/>
      <c r="B92" s="25" t="s">
        <v>65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2022-02-28T18:40:40Z</cp:lastPrinted>
  <dcterms:created xsi:type="dcterms:W3CDTF">2020-11-27T12:49:26Z</dcterms:created>
  <dcterms:modified xsi:type="dcterms:W3CDTF">2022-07-26T14:41:30Z</dcterms:modified>
</cp:coreProperties>
</file>