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14010" windowHeight="12015"/>
  </bookViews>
  <sheets>
    <sheet name="Maíz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61" i="1"/>
  <c r="F56" i="1"/>
  <c r="B87" i="1" l="1"/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32" i="1" l="1"/>
  <c r="F66" i="1" l="1"/>
  <c r="F67" i="1" s="1"/>
  <c r="B90" i="1" s="1"/>
  <c r="F60" i="1"/>
  <c r="F58" i="1"/>
  <c r="F57" i="1"/>
  <c r="F54" i="1"/>
  <c r="F53" i="1"/>
  <c r="F51" i="1"/>
  <c r="F22" i="1"/>
  <c r="F21" i="1"/>
  <c r="F12" i="1"/>
  <c r="F72" i="1" s="1"/>
  <c r="F62" i="1" l="1"/>
  <c r="B89" i="1" s="1"/>
  <c r="F23" i="1"/>
  <c r="B86" i="1" s="1"/>
  <c r="F46" i="1"/>
  <c r="B88" i="1" s="1"/>
  <c r="F69" i="1" l="1"/>
  <c r="F70" i="1" s="1"/>
  <c r="F71" i="1" l="1"/>
  <c r="B97" i="1" s="1"/>
  <c r="B91" i="1"/>
  <c r="D97" i="1" l="1"/>
  <c r="C97" i="1"/>
  <c r="F73" i="1"/>
  <c r="B92" i="1"/>
  <c r="C91" i="1" s="1"/>
  <c r="C89" i="1" l="1"/>
  <c r="C88" i="1"/>
  <c r="C90" i="1"/>
  <c r="C86" i="1"/>
  <c r="C92" i="1" l="1"/>
</calcChain>
</file>

<file path=xl/sharedStrings.xml><?xml version="1.0" encoding="utf-8"?>
<sst xmlns="http://schemas.openxmlformats.org/spreadsheetml/2006/main" count="173" uniqueCount="118">
  <si>
    <t>RUBRO O CULTIVO</t>
  </si>
  <si>
    <t>MAIZ GRANO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</si>
  <si>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</si>
  <si>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</si>
  <si>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</si>
  <si>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</si>
  <si>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</si>
  <si>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</si>
  <si>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</si>
  <si>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Libertador Bernardo O'Higgins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</si>
  <si>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</si>
  <si>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</si>
  <si>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</si>
  <si>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</si>
  <si>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</si>
  <si>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</si>
  <si>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</si>
  <si>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</si>
  <si>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</si>
  <si>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</si>
  <si>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</si>
  <si>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</si>
  <si>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</si>
  <si>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</si>
  <si>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</si>
  <si>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</si>
  <si>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</si>
  <si>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</si>
  <si>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Movimiento Insumos Siembra</t>
  </si>
  <si>
    <t>Riegos(11)</t>
  </si>
  <si>
    <t>Subtotal Jornadas Hombre</t>
  </si>
  <si>
    <t>JORNADAS ANIMAL</t>
  </si>
  <si>
    <t>Subtotal Jornadas Animal</t>
  </si>
  <si>
    <t>MAQUINARIA</t>
  </si>
  <si>
    <t>Picar Caña</t>
  </si>
  <si>
    <t>JM</t>
  </si>
  <si>
    <t>Mayo</t>
  </si>
  <si>
    <t>Aplicar Nitrogeno</t>
  </si>
  <si>
    <t>Aradura</t>
  </si>
  <si>
    <t>Rastraje(Incorp.Herbicida/Insecticida</t>
  </si>
  <si>
    <t>Septiembre-Octubre</t>
  </si>
  <si>
    <t>Aplicación Herb.Post Emergencia</t>
  </si>
  <si>
    <t>Octubre-Noviembre</t>
  </si>
  <si>
    <t>Acarreo Insumos</t>
  </si>
  <si>
    <t>Siembra y Fertilización</t>
  </si>
  <si>
    <t>Trazado Acequias</t>
  </si>
  <si>
    <t>Cultivador/Aporca/Fertilizaciòn Nitrògeno</t>
  </si>
  <si>
    <t>Noviembre-Diciembre</t>
  </si>
  <si>
    <t>Cosecha Automotriz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</si>
  <si>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</si>
  <si>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</si>
  <si>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</si>
  <si>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</si>
  <si>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</si>
  <si>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</si>
  <si>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</si>
  <si>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</si>
  <si>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</si>
  <si>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</si>
  <si>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</si>
  <si>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</si>
  <si>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Mezcla Maicera</t>
  </si>
  <si>
    <t>kg</t>
  </si>
  <si>
    <t>Lt.</t>
  </si>
  <si>
    <t>Option Pro 32% WG(*)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</si>
  <si>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</si>
  <si>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</si>
  <si>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</si>
  <si>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</si>
  <si>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</si>
  <si>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</si>
  <si>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</si>
  <si>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</si>
  <si>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</si>
  <si>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</si>
  <si>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</si>
  <si>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</si>
  <si>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</si>
  <si>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</si>
  <si>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</si>
  <si>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</si>
  <si>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</si>
  <si>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</si>
  <si>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</si>
  <si>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</si>
  <si>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</si>
  <si>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</si>
  <si>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</si>
  <si>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</si>
  <si>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</si>
  <si>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</si>
  <si>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</si>
  <si>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</si>
  <si>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</si>
  <si>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Aplicación  Herbicida/insecticida</t>
  </si>
  <si>
    <t>Doñihue</t>
  </si>
  <si>
    <t xml:space="preserve">Pioneer  33Y74 </t>
  </si>
  <si>
    <t>Induce PH</t>
  </si>
  <si>
    <t>Gr</t>
  </si>
  <si>
    <t xml:space="preserve">Rastraje </t>
  </si>
  <si>
    <t>Traslados (flete)</t>
  </si>
  <si>
    <t>Octubre-febrero</t>
  </si>
  <si>
    <t>HERBICIDAS Y OTRO</t>
  </si>
  <si>
    <t>engeo</t>
  </si>
  <si>
    <t>dic-febrero</t>
  </si>
  <si>
    <t>Heladas - sequia- Lluvias extemporaneas</t>
  </si>
  <si>
    <t xml:space="preserve">Septiembre   </t>
  </si>
  <si>
    <t xml:space="preserve">Octubre- </t>
  </si>
  <si>
    <t>Abril</t>
  </si>
  <si>
    <t>Septiembre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</si>
  <si>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</si>
  <si>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</si>
  <si>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Primagram Gold </t>
  </si>
  <si>
    <t>Agosto</t>
  </si>
  <si>
    <t>3. Precio esperado por ventas corresponde a precio puesto Planta, al 15 de abril 2022</t>
  </si>
  <si>
    <t xml:space="preserve">Abril 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</si>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</sst>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right" wrapText="1"/>
    </xf>
    <xf numFmtId="3" fontId="1" fillId="2" borderId="17" xfId="0" applyNumberFormat="1" applyFont="1" applyFill="1" applyBorder="1" applyAlignment="1">
      <alignment horizontal="right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/>
    <xf numFmtId="3" fontId="1" fillId="2" borderId="17" xfId="0" applyNumberFormat="1" applyFont="1" applyFill="1" applyBorder="1" applyAlignment="1"/>
    <xf numFmtId="165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164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wrapText="1"/>
    </xf>
    <xf numFmtId="49" fontId="1" fillId="0" borderId="5" xfId="0" applyNumberFormat="1" applyFont="1" applyFill="1" applyBorder="1" applyAlignment="1">
      <alignment horizontal="right" wrapText="1"/>
    </xf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5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3" fontId="1" fillId="2" borderId="22" xfId="0" applyNumberFormat="1" applyFont="1" applyFill="1" applyBorder="1" applyAlignment="1"/>
    <xf numFmtId="49" fontId="5" fillId="5" borderId="23" xfId="0" applyNumberFormat="1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49" fontId="5" fillId="3" borderId="26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49" fontId="5" fillId="5" borderId="26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29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6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9" borderId="40" xfId="0" applyFont="1" applyFill="1" applyBorder="1" applyAlignment="1"/>
    <xf numFmtId="0" fontId="1" fillId="7" borderId="20" xfId="0" applyFont="1" applyFill="1" applyBorder="1" applyAlignment="1"/>
    <xf numFmtId="49" fontId="3" fillId="8" borderId="31" xfId="0" applyNumberFormat="1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49" fontId="1" fillId="8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49" fontId="3" fillId="8" borderId="35" xfId="0" applyNumberFormat="1" applyFont="1" applyFill="1" applyBorder="1" applyAlignment="1">
      <alignment vertical="center"/>
    </xf>
    <xf numFmtId="167" fontId="3" fillId="8" borderId="36" xfId="0" applyNumberFormat="1" applyFont="1" applyFill="1" applyBorder="1" applyAlignment="1">
      <alignment vertical="center"/>
    </xf>
    <xf numFmtId="9" fontId="3" fillId="8" borderId="37" xfId="0" applyNumberFormat="1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49" fontId="8" fillId="9" borderId="20" xfId="0" applyNumberFormat="1" applyFont="1" applyFill="1" applyBorder="1" applyAlignment="1">
      <alignment vertical="center"/>
    </xf>
    <xf numFmtId="0" fontId="5" fillId="9" borderId="20" xfId="0" applyFont="1" applyFill="1" applyBorder="1" applyAlignment="1">
      <alignment vertical="center"/>
    </xf>
    <xf numFmtId="0" fontId="5" fillId="9" borderId="49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9" fontId="3" fillId="8" borderId="50" xfId="0" applyNumberFormat="1" applyFont="1" applyFill="1" applyBorder="1" applyAlignment="1">
      <alignment vertical="center"/>
    </xf>
    <xf numFmtId="0" fontId="3" fillId="8" borderId="51" xfId="0" applyNumberFormat="1" applyFont="1" applyFill="1" applyBorder="1" applyAlignment="1">
      <alignment vertical="center"/>
    </xf>
    <xf numFmtId="0" fontId="3" fillId="8" borderId="52" xfId="0" applyNumberFormat="1" applyFont="1" applyFill="1" applyBorder="1" applyAlignment="1">
      <alignment vertical="center"/>
    </xf>
    <xf numFmtId="0" fontId="3" fillId="7" borderId="20" xfId="0" applyFont="1" applyFill="1" applyBorder="1" applyAlignment="1">
      <alignment vertical="center"/>
    </xf>
    <xf numFmtId="166" fontId="3" fillId="2" borderId="20" xfId="0" applyNumberFormat="1" applyFont="1" applyFill="1" applyBorder="1" applyAlignment="1">
      <alignment vertical="center"/>
    </xf>
    <xf numFmtId="167" fontId="3" fillId="8" borderId="37" xfId="0" applyNumberFormat="1" applyFont="1" applyFill="1" applyBorder="1" applyAlignment="1">
      <alignment vertical="center"/>
    </xf>
    <xf numFmtId="168" fontId="1" fillId="2" borderId="5" xfId="0" applyNumberFormat="1" applyFont="1" applyFill="1" applyBorder="1" applyAlignment="1">
      <alignment horizontal="right"/>
    </xf>
    <xf numFmtId="49" fontId="1" fillId="2" borderId="55" xfId="0" applyNumberFormat="1" applyFont="1" applyFill="1" applyBorder="1" applyAlignment="1"/>
    <xf numFmtId="49" fontId="1" fillId="2" borderId="55" xfId="0" applyNumberFormat="1" applyFont="1" applyFill="1" applyBorder="1" applyAlignment="1">
      <alignment horizontal="center"/>
    </xf>
    <xf numFmtId="0" fontId="1" fillId="2" borderId="55" xfId="0" applyNumberFormat="1" applyFont="1" applyFill="1" applyBorder="1" applyAlignment="1">
      <alignment horizontal="center"/>
    </xf>
    <xf numFmtId="3" fontId="1" fillId="2" borderId="55" xfId="0" applyNumberFormat="1" applyFont="1" applyFill="1" applyBorder="1" applyAlignment="1"/>
    <xf numFmtId="0" fontId="1" fillId="2" borderId="55" xfId="0" applyNumberFormat="1" applyFont="1" applyFill="1" applyBorder="1" applyAlignment="1"/>
    <xf numFmtId="166" fontId="9" fillId="5" borderId="25" xfId="0" applyNumberFormat="1" applyFont="1" applyFill="1" applyBorder="1" applyAlignment="1">
      <alignment vertical="center"/>
    </xf>
    <xf numFmtId="166" fontId="9" fillId="3" borderId="27" xfId="0" applyNumberFormat="1" applyFont="1" applyFill="1" applyBorder="1" applyAlignment="1">
      <alignment vertical="center"/>
    </xf>
    <xf numFmtId="166" fontId="9" fillId="5" borderId="27" xfId="0" applyNumberFormat="1" applyFont="1" applyFill="1" applyBorder="1" applyAlignment="1">
      <alignment vertical="center"/>
    </xf>
    <xf numFmtId="166" fontId="9" fillId="6" borderId="30" xfId="0" applyNumberFormat="1" applyFont="1" applyFill="1" applyBorder="1" applyAlignment="1">
      <alignment vertical="center"/>
    </xf>
    <xf numFmtId="49" fontId="8" fillId="9" borderId="38" xfId="0" applyNumberFormat="1" applyFont="1" applyFill="1" applyBorder="1" applyAlignment="1">
      <alignment vertical="center"/>
    </xf>
    <xf numFmtId="0" fontId="3" fillId="9" borderId="39" xfId="0" applyFont="1" applyFill="1" applyBorder="1" applyAlignment="1">
      <alignment vertical="center"/>
    </xf>
    <xf numFmtId="49" fontId="1" fillId="2" borderId="53" xfId="0" applyNumberFormat="1" applyFont="1" applyFill="1" applyBorder="1" applyAlignment="1">
      <alignment horizontal="left" wrapText="1"/>
    </xf>
    <xf numFmtId="49" fontId="1" fillId="2" borderId="54" xfId="0" applyNumberFormat="1" applyFont="1" applyFill="1" applyBorder="1" applyAlignment="1">
      <alignment horizontal="left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73269</xdr:rowOff>
    </xdr:from>
    <xdr:to>
      <xdr:col>6</xdr:col>
      <xdr:colOff>22252</xdr:colOff>
      <xdr:row>7</xdr:row>
      <xdr:rowOff>153864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69"/>
          <a:ext cx="5949733" cy="1414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8"/>
  <sheetViews>
    <sheetView showGridLines="0" tabSelected="1" zoomScale="130" zoomScaleNormal="130" workbookViewId="0">
      <selection activeCell="B15" sqref="B15"/>
    </sheetView>
  </sheetViews>
  <sheetFormatPr baseColWidth="10" defaultColWidth="10.85546875" defaultRowHeight="11.25" customHeight="1" x14ac:dyDescent="0.25"/>
  <cols>
    <col min="1" max="1" width="16.7109375" style="42" customWidth="1"/>
    <col min="2" max="2" width="19.42578125" style="42" customWidth="1"/>
    <col min="3" max="3" width="9.42578125" style="42" customWidth="1"/>
    <col min="4" max="4" width="14.42578125" style="42" customWidth="1"/>
    <col min="5" max="5" width="11" style="42" customWidth="1"/>
    <col min="6" max="6" width="17.85546875" style="42" customWidth="1"/>
    <col min="7" max="254" width="10.85546875" style="42" customWidth="1"/>
    <col min="255" max="16384" width="10.85546875" style="43"/>
  </cols>
  <sheetData>
    <row r="1" spans="1:6" ht="15" customHeight="1" x14ac:dyDescent="0.25">
      <c r="A1" s="41"/>
      <c r="B1" s="41"/>
      <c r="C1" s="41"/>
      <c r="D1" s="41"/>
      <c r="E1" s="41"/>
      <c r="F1" s="41"/>
    </row>
    <row r="2" spans="1:6" ht="15" customHeight="1" x14ac:dyDescent="0.25">
      <c r="A2" s="41"/>
      <c r="B2" s="41"/>
      <c r="C2" s="41"/>
      <c r="D2" s="41"/>
      <c r="E2" s="41"/>
      <c r="F2" s="41"/>
    </row>
    <row r="3" spans="1:6" ht="15" customHeight="1" x14ac:dyDescent="0.25">
      <c r="A3" s="41"/>
      <c r="B3" s="41"/>
      <c r="C3" s="41"/>
      <c r="D3" s="41"/>
      <c r="E3" s="41"/>
      <c r="F3" s="41"/>
    </row>
    <row r="4" spans="1:6" ht="15" customHeight="1" x14ac:dyDescent="0.25">
      <c r="A4" s="41"/>
      <c r="B4" s="41"/>
      <c r="C4" s="41"/>
      <c r="D4" s="41"/>
      <c r="E4" s="41"/>
      <c r="F4" s="41"/>
    </row>
    <row r="5" spans="1:6" ht="15" customHeight="1" x14ac:dyDescent="0.25">
      <c r="A5" s="41"/>
      <c r="B5" s="41"/>
      <c r="C5" s="41"/>
      <c r="D5" s="41"/>
      <c r="E5" s="41"/>
      <c r="F5" s="41"/>
    </row>
    <row r="6" spans="1:6" ht="15" customHeight="1" x14ac:dyDescent="0.25">
      <c r="A6" s="41"/>
      <c r="B6" s="41"/>
      <c r="C6" s="41"/>
      <c r="D6" s="41"/>
      <c r="E6" s="41"/>
      <c r="F6" s="41"/>
    </row>
    <row r="7" spans="1:6" ht="15" customHeight="1" x14ac:dyDescent="0.25">
      <c r="A7" s="41"/>
      <c r="B7" s="41"/>
      <c r="C7" s="41"/>
      <c r="D7" s="41"/>
      <c r="E7" s="41"/>
      <c r="F7" s="41"/>
    </row>
    <row r="8" spans="1:6" ht="15" customHeight="1" x14ac:dyDescent="0.25">
      <c r="A8" s="44"/>
      <c r="B8" s="45"/>
      <c r="C8" s="41"/>
      <c r="D8" s="45"/>
      <c r="E8" s="45"/>
      <c r="F8" s="45"/>
    </row>
    <row r="9" spans="1:6" ht="12" customHeight="1" x14ac:dyDescent="0.25">
      <c r="A9" s="46" t="s">
        <v>0</v>
      </c>
      <c r="B9" s="3" t="s">
        <v>1</v>
      </c>
      <c r="C9" s="47"/>
      <c r="D9" s="141" t="s">
        <v>2</v>
      </c>
      <c r="E9" s="142"/>
      <c r="F9" s="27">
        <v>160</v>
      </c>
    </row>
    <row r="10" spans="1:6" ht="12" customHeight="1" x14ac:dyDescent="0.25">
      <c r="A10" s="1" t="s">
        <v>3</v>
      </c>
      <c r="B10" s="3" t="s">
        <v>96</v>
      </c>
      <c r="C10" s="47"/>
      <c r="D10" s="139" t="s">
        <v>4</v>
      </c>
      <c r="E10" s="140"/>
      <c r="F10" s="36" t="s">
        <v>115</v>
      </c>
    </row>
    <row r="11" spans="1:6" ht="12" customHeight="1" x14ac:dyDescent="0.25">
      <c r="A11" s="1" t="s">
        <v>5</v>
      </c>
      <c r="B11" s="3" t="s">
        <v>6</v>
      </c>
      <c r="C11" s="47"/>
      <c r="D11" s="139" t="s">
        <v>7</v>
      </c>
      <c r="E11" s="140"/>
      <c r="F11" s="37">
        <f>(280*1.19*100)</f>
        <v>33320</v>
      </c>
    </row>
    <row r="12" spans="1:6" ht="12" customHeight="1" x14ac:dyDescent="0.25">
      <c r="A12" s="1" t="s">
        <v>8</v>
      </c>
      <c r="B12" s="3" t="s">
        <v>9</v>
      </c>
      <c r="C12" s="47"/>
      <c r="D12" s="139" t="s">
        <v>10</v>
      </c>
      <c r="E12" s="140"/>
      <c r="F12" s="127">
        <f>(F9*F11)</f>
        <v>5331200</v>
      </c>
    </row>
    <row r="13" spans="1:6" ht="12" customHeight="1" x14ac:dyDescent="0.25">
      <c r="A13" s="1" t="s">
        <v>11</v>
      </c>
      <c r="B13" s="3" t="s">
        <v>95</v>
      </c>
      <c r="C13" s="47"/>
      <c r="D13" s="139" t="s">
        <v>12</v>
      </c>
      <c r="E13" s="140"/>
      <c r="F13" s="36" t="s">
        <v>13</v>
      </c>
    </row>
    <row r="14" spans="1:6" ht="12" customHeight="1" x14ac:dyDescent="0.25">
      <c r="A14" s="1" t="s">
        <v>14</v>
      </c>
      <c r="B14" s="3" t="s">
        <v>117</v>
      </c>
      <c r="C14" s="47"/>
      <c r="D14" s="139" t="s">
        <v>15</v>
      </c>
      <c r="E14" s="140"/>
      <c r="F14" s="36" t="s">
        <v>115</v>
      </c>
    </row>
    <row r="15" spans="1:6" ht="24.75" customHeight="1" x14ac:dyDescent="0.25">
      <c r="A15" s="1" t="s">
        <v>16</v>
      </c>
      <c r="B15" s="7" t="s">
        <v>116</v>
      </c>
      <c r="C15" s="47"/>
      <c r="D15" s="139" t="s">
        <v>17</v>
      </c>
      <c r="E15" s="140"/>
      <c r="F15" s="38" t="s">
        <v>105</v>
      </c>
    </row>
    <row r="16" spans="1:6" ht="12" customHeight="1" x14ac:dyDescent="0.25">
      <c r="A16" s="48"/>
      <c r="B16" s="49"/>
      <c r="C16" s="45"/>
      <c r="D16" s="50"/>
      <c r="E16" s="50"/>
      <c r="F16" s="51"/>
    </row>
    <row r="17" spans="1:6" ht="12" customHeight="1" x14ac:dyDescent="0.25">
      <c r="A17" s="143" t="s">
        <v>18</v>
      </c>
      <c r="B17" s="144"/>
      <c r="C17" s="144"/>
      <c r="D17" s="144"/>
      <c r="E17" s="144"/>
      <c r="F17" s="144"/>
    </row>
    <row r="18" spans="1:6" ht="12" customHeight="1" x14ac:dyDescent="0.25">
      <c r="A18" s="52"/>
      <c r="B18" s="53"/>
      <c r="C18" s="53"/>
      <c r="D18" s="53"/>
      <c r="E18" s="54"/>
      <c r="F18" s="54"/>
    </row>
    <row r="19" spans="1:6" ht="12" customHeight="1" x14ac:dyDescent="0.25">
      <c r="A19" s="55" t="s">
        <v>19</v>
      </c>
      <c r="B19" s="56"/>
      <c r="C19" s="57"/>
      <c r="D19" s="57"/>
      <c r="E19" s="57"/>
      <c r="F19" s="57"/>
    </row>
    <row r="20" spans="1:6" ht="24" customHeight="1" x14ac:dyDescent="0.25">
      <c r="A20" s="58" t="s">
        <v>20</v>
      </c>
      <c r="B20" s="58" t="s">
        <v>21</v>
      </c>
      <c r="C20" s="58" t="s">
        <v>22</v>
      </c>
      <c r="D20" s="58" t="s">
        <v>23</v>
      </c>
      <c r="E20" s="58" t="s">
        <v>24</v>
      </c>
      <c r="F20" s="58" t="s">
        <v>25</v>
      </c>
    </row>
    <row r="21" spans="1:6" ht="25.5" customHeight="1" x14ac:dyDescent="0.25">
      <c r="A21" s="2" t="s">
        <v>28</v>
      </c>
      <c r="B21" s="8" t="s">
        <v>26</v>
      </c>
      <c r="C21" s="9">
        <v>2</v>
      </c>
      <c r="D21" s="2" t="s">
        <v>27</v>
      </c>
      <c r="E21" s="6">
        <v>25000</v>
      </c>
      <c r="F21" s="6">
        <f>(C21*E21)</f>
        <v>50000</v>
      </c>
    </row>
    <row r="22" spans="1:6" ht="12.75" customHeight="1" x14ac:dyDescent="0.25">
      <c r="A22" s="2" t="s">
        <v>29</v>
      </c>
      <c r="B22" s="8" t="s">
        <v>26</v>
      </c>
      <c r="C22" s="9">
        <v>11</v>
      </c>
      <c r="D22" s="2" t="s">
        <v>101</v>
      </c>
      <c r="E22" s="6">
        <v>25000</v>
      </c>
      <c r="F22" s="6">
        <f>(C22*E22)</f>
        <v>275000</v>
      </c>
    </row>
    <row r="23" spans="1:6" ht="12.75" customHeight="1" x14ac:dyDescent="0.25">
      <c r="A23" s="10" t="s">
        <v>30</v>
      </c>
      <c r="B23" s="11"/>
      <c r="C23" s="11"/>
      <c r="D23" s="11"/>
      <c r="E23" s="12"/>
      <c r="F23" s="13">
        <f>SUM(F21:F22)</f>
        <v>325000</v>
      </c>
    </row>
    <row r="24" spans="1:6" ht="12" customHeight="1" x14ac:dyDescent="0.25">
      <c r="A24" s="52"/>
      <c r="B24" s="54"/>
      <c r="C24" s="54"/>
      <c r="D24" s="54"/>
      <c r="E24" s="59"/>
      <c r="F24" s="59"/>
    </row>
    <row r="25" spans="1:6" ht="12" customHeight="1" x14ac:dyDescent="0.25">
      <c r="A25" s="60" t="s">
        <v>31</v>
      </c>
      <c r="B25" s="61"/>
      <c r="C25" s="62"/>
      <c r="D25" s="62"/>
      <c r="E25" s="63"/>
      <c r="F25" s="63"/>
    </row>
    <row r="26" spans="1:6" ht="24" customHeight="1" x14ac:dyDescent="0.25">
      <c r="A26" s="64" t="s">
        <v>20</v>
      </c>
      <c r="B26" s="65" t="s">
        <v>21</v>
      </c>
      <c r="C26" s="65" t="s">
        <v>22</v>
      </c>
      <c r="D26" s="64" t="s">
        <v>23</v>
      </c>
      <c r="E26" s="65" t="s">
        <v>24</v>
      </c>
      <c r="F26" s="64" t="s">
        <v>25</v>
      </c>
    </row>
    <row r="27" spans="1:6" ht="12" customHeight="1" x14ac:dyDescent="0.25">
      <c r="A27" s="66"/>
      <c r="B27" s="67"/>
      <c r="C27" s="67"/>
      <c r="D27" s="67"/>
      <c r="E27" s="66"/>
      <c r="F27" s="66"/>
    </row>
    <row r="28" spans="1:6" ht="12" customHeight="1" x14ac:dyDescent="0.25">
      <c r="A28" s="19" t="s">
        <v>32</v>
      </c>
      <c r="B28" s="20"/>
      <c r="C28" s="20"/>
      <c r="D28" s="20"/>
      <c r="E28" s="21"/>
      <c r="F28" s="21"/>
    </row>
    <row r="29" spans="1:6" ht="12" customHeight="1" x14ac:dyDescent="0.25">
      <c r="A29" s="68"/>
      <c r="B29" s="69"/>
      <c r="C29" s="69"/>
      <c r="D29" s="69"/>
      <c r="E29" s="70"/>
      <c r="F29" s="70"/>
    </row>
    <row r="30" spans="1:6" ht="12" customHeight="1" x14ac:dyDescent="0.25">
      <c r="A30" s="60" t="s">
        <v>33</v>
      </c>
      <c r="B30" s="61"/>
      <c r="C30" s="62"/>
      <c r="D30" s="62"/>
      <c r="E30" s="63"/>
      <c r="F30" s="63"/>
    </row>
    <row r="31" spans="1:6" ht="24" customHeight="1" x14ac:dyDescent="0.25">
      <c r="A31" s="71" t="s">
        <v>20</v>
      </c>
      <c r="B31" s="71" t="s">
        <v>21</v>
      </c>
      <c r="C31" s="71" t="s">
        <v>22</v>
      </c>
      <c r="D31" s="71" t="s">
        <v>23</v>
      </c>
      <c r="E31" s="72" t="s">
        <v>24</v>
      </c>
      <c r="F31" s="71" t="s">
        <v>25</v>
      </c>
    </row>
    <row r="32" spans="1:6" ht="12.75" customHeight="1" x14ac:dyDescent="0.25">
      <c r="A32" s="2" t="s">
        <v>34</v>
      </c>
      <c r="B32" s="8" t="s">
        <v>35</v>
      </c>
      <c r="C32" s="9">
        <v>0.3</v>
      </c>
      <c r="D32" s="4" t="s">
        <v>36</v>
      </c>
      <c r="E32" s="6">
        <v>166670</v>
      </c>
      <c r="F32" s="6">
        <f t="shared" ref="F32:F45" si="0">(C32*E32)</f>
        <v>50001</v>
      </c>
    </row>
    <row r="33" spans="1:6" ht="12.75" customHeight="1" x14ac:dyDescent="0.25">
      <c r="A33" s="2" t="s">
        <v>37</v>
      </c>
      <c r="B33" s="8" t="s">
        <v>35</v>
      </c>
      <c r="C33" s="9">
        <v>0.1</v>
      </c>
      <c r="D33" s="4" t="s">
        <v>36</v>
      </c>
      <c r="E33" s="6">
        <v>120000</v>
      </c>
      <c r="F33" s="6">
        <f t="shared" si="0"/>
        <v>12000</v>
      </c>
    </row>
    <row r="34" spans="1:6" ht="12.75" customHeight="1" x14ac:dyDescent="0.25">
      <c r="A34" s="2" t="s">
        <v>99</v>
      </c>
      <c r="B34" s="8" t="s">
        <v>35</v>
      </c>
      <c r="C34" s="9">
        <v>0.2</v>
      </c>
      <c r="D34" s="4" t="s">
        <v>36</v>
      </c>
      <c r="E34" s="6">
        <v>125000</v>
      </c>
      <c r="F34" s="6">
        <f t="shared" si="0"/>
        <v>25000</v>
      </c>
    </row>
    <row r="35" spans="1:6" ht="12.75" customHeight="1" x14ac:dyDescent="0.25">
      <c r="A35" s="2" t="s">
        <v>38</v>
      </c>
      <c r="B35" s="8" t="s">
        <v>35</v>
      </c>
      <c r="C35" s="9">
        <v>1</v>
      </c>
      <c r="D35" s="4" t="s">
        <v>106</v>
      </c>
      <c r="E35" s="6">
        <v>90000</v>
      </c>
      <c r="F35" s="6">
        <f t="shared" si="0"/>
        <v>90000</v>
      </c>
    </row>
    <row r="36" spans="1:6" ht="12.75" customHeight="1" x14ac:dyDescent="0.25">
      <c r="A36" s="2" t="s">
        <v>99</v>
      </c>
      <c r="B36" s="8" t="s">
        <v>35</v>
      </c>
      <c r="C36" s="9">
        <v>1</v>
      </c>
      <c r="D36" s="4" t="s">
        <v>106</v>
      </c>
      <c r="E36" s="6">
        <v>30000</v>
      </c>
      <c r="F36" s="6">
        <f t="shared" si="0"/>
        <v>30000</v>
      </c>
    </row>
    <row r="37" spans="1:6" ht="12.75" customHeight="1" x14ac:dyDescent="0.25">
      <c r="A37" s="2" t="s">
        <v>99</v>
      </c>
      <c r="B37" s="8" t="s">
        <v>35</v>
      </c>
      <c r="C37" s="9">
        <v>1</v>
      </c>
      <c r="D37" s="4" t="s">
        <v>106</v>
      </c>
      <c r="E37" s="6">
        <v>30000</v>
      </c>
      <c r="F37" s="6">
        <f t="shared" si="0"/>
        <v>30000</v>
      </c>
    </row>
    <row r="38" spans="1:6" ht="25.5" customHeight="1" x14ac:dyDescent="0.25">
      <c r="A38" s="2" t="s">
        <v>94</v>
      </c>
      <c r="B38" s="8" t="s">
        <v>35</v>
      </c>
      <c r="C38" s="9">
        <v>0.125</v>
      </c>
      <c r="D38" s="4" t="s">
        <v>106</v>
      </c>
      <c r="E38" s="6">
        <v>125000</v>
      </c>
      <c r="F38" s="6">
        <f t="shared" si="0"/>
        <v>15625</v>
      </c>
    </row>
    <row r="39" spans="1:6" ht="25.5" customHeight="1" x14ac:dyDescent="0.25">
      <c r="A39" s="2" t="s">
        <v>39</v>
      </c>
      <c r="B39" s="8" t="s">
        <v>35</v>
      </c>
      <c r="C39" s="9">
        <v>0.2</v>
      </c>
      <c r="D39" s="4" t="s">
        <v>106</v>
      </c>
      <c r="E39" s="6">
        <v>125000</v>
      </c>
      <c r="F39" s="6">
        <f t="shared" si="0"/>
        <v>25000</v>
      </c>
    </row>
    <row r="40" spans="1:6" ht="12.75" customHeight="1" x14ac:dyDescent="0.25">
      <c r="A40" s="2" t="s">
        <v>43</v>
      </c>
      <c r="B40" s="8" t="s">
        <v>35</v>
      </c>
      <c r="C40" s="9">
        <v>0.2</v>
      </c>
      <c r="D40" s="39" t="s">
        <v>40</v>
      </c>
      <c r="E40" s="6">
        <v>50000</v>
      </c>
      <c r="F40" s="6">
        <f t="shared" si="0"/>
        <v>10000</v>
      </c>
    </row>
    <row r="41" spans="1:6" ht="12.75" customHeight="1" x14ac:dyDescent="0.25">
      <c r="A41" s="2" t="s">
        <v>44</v>
      </c>
      <c r="B41" s="8" t="s">
        <v>35</v>
      </c>
      <c r="C41" s="9">
        <v>0.2</v>
      </c>
      <c r="D41" s="4" t="s">
        <v>109</v>
      </c>
      <c r="E41" s="6">
        <v>250000</v>
      </c>
      <c r="F41" s="6">
        <f t="shared" si="0"/>
        <v>50000</v>
      </c>
    </row>
    <row r="42" spans="1:6" ht="25.5" customHeight="1" x14ac:dyDescent="0.25">
      <c r="A42" s="2" t="s">
        <v>41</v>
      </c>
      <c r="B42" s="8" t="s">
        <v>35</v>
      </c>
      <c r="C42" s="9">
        <v>0.125</v>
      </c>
      <c r="D42" s="4" t="s">
        <v>107</v>
      </c>
      <c r="E42" s="6">
        <v>125000</v>
      </c>
      <c r="F42" s="6">
        <f t="shared" si="0"/>
        <v>15625</v>
      </c>
    </row>
    <row r="43" spans="1:6" ht="12.75" customHeight="1" x14ac:dyDescent="0.25">
      <c r="A43" s="2" t="s">
        <v>45</v>
      </c>
      <c r="B43" s="8" t="s">
        <v>35</v>
      </c>
      <c r="C43" s="9">
        <v>1</v>
      </c>
      <c r="D43" s="4" t="s">
        <v>40</v>
      </c>
      <c r="E43" s="6">
        <v>12500</v>
      </c>
      <c r="F43" s="6">
        <f t="shared" si="0"/>
        <v>12500</v>
      </c>
    </row>
    <row r="44" spans="1:6" ht="25.5" customHeight="1" x14ac:dyDescent="0.25">
      <c r="A44" s="2" t="s">
        <v>46</v>
      </c>
      <c r="B44" s="8" t="s">
        <v>35</v>
      </c>
      <c r="C44" s="9">
        <v>1</v>
      </c>
      <c r="D44" s="4" t="s">
        <v>47</v>
      </c>
      <c r="E44" s="6">
        <v>30000</v>
      </c>
      <c r="F44" s="6">
        <f t="shared" si="0"/>
        <v>30000</v>
      </c>
    </row>
    <row r="45" spans="1:6" ht="12.75" customHeight="1" x14ac:dyDescent="0.25">
      <c r="A45" s="14" t="s">
        <v>48</v>
      </c>
      <c r="B45" s="15" t="s">
        <v>35</v>
      </c>
      <c r="C45" s="16">
        <v>1</v>
      </c>
      <c r="D45" s="17" t="s">
        <v>108</v>
      </c>
      <c r="E45" s="18">
        <v>300000</v>
      </c>
      <c r="F45" s="6">
        <f t="shared" si="0"/>
        <v>300000</v>
      </c>
    </row>
    <row r="46" spans="1:6" ht="12.75" customHeight="1" x14ac:dyDescent="0.25">
      <c r="A46" s="19" t="s">
        <v>50</v>
      </c>
      <c r="B46" s="20"/>
      <c r="C46" s="20"/>
      <c r="D46" s="20"/>
      <c r="E46" s="21"/>
      <c r="F46" s="22">
        <f>SUM(F32:F45)</f>
        <v>695751</v>
      </c>
    </row>
    <row r="47" spans="1:6" ht="12" customHeight="1" x14ac:dyDescent="0.25">
      <c r="A47" s="68"/>
      <c r="B47" s="69"/>
      <c r="C47" s="69"/>
      <c r="D47" s="69"/>
      <c r="E47" s="70"/>
      <c r="F47" s="70"/>
    </row>
    <row r="48" spans="1:6" ht="12" customHeight="1" x14ac:dyDescent="0.25">
      <c r="A48" s="60" t="s">
        <v>51</v>
      </c>
      <c r="B48" s="61"/>
      <c r="C48" s="62"/>
      <c r="D48" s="62"/>
      <c r="E48" s="63"/>
      <c r="F48" s="63"/>
    </row>
    <row r="49" spans="1:254" ht="24" customHeight="1" x14ac:dyDescent="0.25">
      <c r="A49" s="72" t="s">
        <v>52</v>
      </c>
      <c r="B49" s="72" t="s">
        <v>53</v>
      </c>
      <c r="C49" s="72" t="s">
        <v>54</v>
      </c>
      <c r="D49" s="72" t="s">
        <v>23</v>
      </c>
      <c r="E49" s="72" t="s">
        <v>24</v>
      </c>
      <c r="F49" s="72" t="s">
        <v>25</v>
      </c>
      <c r="J49" s="73"/>
    </row>
    <row r="50" spans="1:254" ht="12.75" customHeight="1" x14ac:dyDescent="0.25">
      <c r="A50" s="23" t="s">
        <v>55</v>
      </c>
      <c r="B50" s="24"/>
      <c r="C50" s="24"/>
      <c r="D50" s="24"/>
      <c r="E50" s="24"/>
      <c r="F50" s="24"/>
      <c r="J50" s="73"/>
    </row>
    <row r="51" spans="1:254" ht="12.75" customHeight="1" x14ac:dyDescent="0.25">
      <c r="A51" s="35" t="s">
        <v>56</v>
      </c>
      <c r="B51" s="25" t="s">
        <v>57</v>
      </c>
      <c r="C51" s="26">
        <v>1.2</v>
      </c>
      <c r="D51" s="25" t="s">
        <v>42</v>
      </c>
      <c r="E51" s="27">
        <v>400000</v>
      </c>
      <c r="F51" s="27">
        <f>(C51*E51)</f>
        <v>480000</v>
      </c>
    </row>
    <row r="52" spans="1:254" ht="12.75" customHeight="1" x14ac:dyDescent="0.25">
      <c r="A52" s="28" t="s">
        <v>58</v>
      </c>
      <c r="B52" s="29"/>
      <c r="C52" s="5"/>
      <c r="D52" s="29"/>
      <c r="E52" s="27"/>
      <c r="F52" s="27"/>
    </row>
    <row r="53" spans="1:254" ht="12.75" customHeight="1" x14ac:dyDescent="0.25">
      <c r="A53" s="35" t="s">
        <v>59</v>
      </c>
      <c r="B53" s="25" t="s">
        <v>60</v>
      </c>
      <c r="C53" s="26">
        <v>500</v>
      </c>
      <c r="D53" s="25" t="s">
        <v>42</v>
      </c>
      <c r="E53" s="27">
        <v>1500</v>
      </c>
      <c r="F53" s="27">
        <f>(C53*E53)</f>
        <v>750000</v>
      </c>
    </row>
    <row r="54" spans="1:254" ht="12.75" customHeight="1" x14ac:dyDescent="0.25">
      <c r="A54" s="35" t="s">
        <v>61</v>
      </c>
      <c r="B54" s="25" t="s">
        <v>62</v>
      </c>
      <c r="C54" s="26">
        <v>500</v>
      </c>
      <c r="D54" s="25" t="s">
        <v>42</v>
      </c>
      <c r="E54" s="27">
        <v>1400</v>
      </c>
      <c r="F54" s="27">
        <f>(C54*E54)</f>
        <v>700000</v>
      </c>
    </row>
    <row r="55" spans="1:254" ht="12.75" customHeight="1" x14ac:dyDescent="0.25">
      <c r="A55" s="28" t="s">
        <v>102</v>
      </c>
      <c r="B55" s="29"/>
      <c r="C55" s="5"/>
      <c r="D55" s="29"/>
      <c r="E55" s="27"/>
      <c r="F55" s="27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</row>
    <row r="56" spans="1:254" ht="12.75" customHeight="1" x14ac:dyDescent="0.25">
      <c r="A56" s="128" t="s">
        <v>112</v>
      </c>
      <c r="B56" s="129" t="s">
        <v>63</v>
      </c>
      <c r="C56" s="132">
        <v>4</v>
      </c>
      <c r="D56" s="129" t="s">
        <v>113</v>
      </c>
      <c r="E56" s="27">
        <v>12500</v>
      </c>
      <c r="F56" s="131">
        <f>(C56*E56)</f>
        <v>50000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</row>
    <row r="57" spans="1:254" ht="12.75" customHeight="1" x14ac:dyDescent="0.25">
      <c r="A57" s="35" t="s">
        <v>97</v>
      </c>
      <c r="B57" s="25" t="s">
        <v>63</v>
      </c>
      <c r="C57" s="26">
        <v>1</v>
      </c>
      <c r="D57" s="25" t="s">
        <v>42</v>
      </c>
      <c r="E57" s="27">
        <v>13500</v>
      </c>
      <c r="F57" s="27">
        <f>(C57*E57)</f>
        <v>13500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</row>
    <row r="58" spans="1:254" ht="12.75" customHeight="1" x14ac:dyDescent="0.25">
      <c r="A58" s="35" t="s">
        <v>64</v>
      </c>
      <c r="B58" s="25" t="s">
        <v>98</v>
      </c>
      <c r="C58" s="26">
        <v>200</v>
      </c>
      <c r="D58" s="25" t="s">
        <v>42</v>
      </c>
      <c r="E58" s="27">
        <v>260</v>
      </c>
      <c r="F58" s="27">
        <f>(C58*E58)</f>
        <v>52000</v>
      </c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</row>
    <row r="59" spans="1:254" ht="12.75" customHeight="1" x14ac:dyDescent="0.25">
      <c r="A59" s="28" t="s">
        <v>65</v>
      </c>
      <c r="B59" s="29"/>
      <c r="C59" s="5"/>
      <c r="D59" s="29"/>
      <c r="E59" s="27"/>
      <c r="F59" s="27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</row>
    <row r="60" spans="1:254" ht="12.75" customHeight="1" x14ac:dyDescent="0.25">
      <c r="A60" s="30" t="s">
        <v>66</v>
      </c>
      <c r="B60" s="31" t="s">
        <v>63</v>
      </c>
      <c r="C60" s="32">
        <v>2</v>
      </c>
      <c r="D60" s="31" t="s">
        <v>42</v>
      </c>
      <c r="E60" s="33">
        <v>46900</v>
      </c>
      <c r="F60" s="33">
        <f>(C60*E60)</f>
        <v>93800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</row>
    <row r="61" spans="1:254" ht="12.75" customHeight="1" x14ac:dyDescent="0.25">
      <c r="A61" s="128" t="s">
        <v>103</v>
      </c>
      <c r="B61" s="129" t="s">
        <v>63</v>
      </c>
      <c r="C61" s="130">
        <v>0.5</v>
      </c>
      <c r="D61" s="129" t="s">
        <v>104</v>
      </c>
      <c r="E61" s="131">
        <v>104060</v>
      </c>
      <c r="F61" s="131">
        <f t="shared" ref="F61" si="1">(C61*E61)</f>
        <v>52030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</row>
    <row r="62" spans="1:254" ht="13.5" customHeight="1" x14ac:dyDescent="0.25">
      <c r="A62" s="19" t="s">
        <v>67</v>
      </c>
      <c r="B62" s="20"/>
      <c r="C62" s="20"/>
      <c r="D62" s="20"/>
      <c r="E62" s="21"/>
      <c r="F62" s="22">
        <f>SUM(F50:F61)</f>
        <v>2191330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</row>
    <row r="63" spans="1:254" ht="12" customHeight="1" x14ac:dyDescent="0.25">
      <c r="A63" s="68"/>
      <c r="B63" s="69"/>
      <c r="C63" s="69"/>
      <c r="D63" s="74"/>
      <c r="E63" s="70"/>
      <c r="F63" s="70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</row>
    <row r="64" spans="1:254" ht="12" customHeight="1" x14ac:dyDescent="0.25">
      <c r="A64" s="60" t="s">
        <v>68</v>
      </c>
      <c r="B64" s="61"/>
      <c r="C64" s="62"/>
      <c r="D64" s="62"/>
      <c r="E64" s="63"/>
      <c r="F64" s="6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</row>
    <row r="65" spans="1:254" ht="24" customHeight="1" x14ac:dyDescent="0.25">
      <c r="A65" s="71" t="s">
        <v>69</v>
      </c>
      <c r="B65" s="72" t="s">
        <v>53</v>
      </c>
      <c r="C65" s="72" t="s">
        <v>54</v>
      </c>
      <c r="D65" s="71" t="s">
        <v>23</v>
      </c>
      <c r="E65" s="72" t="s">
        <v>24</v>
      </c>
      <c r="F65" s="71" t="s">
        <v>25</v>
      </c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</row>
    <row r="66" spans="1:254" ht="12.75" customHeight="1" x14ac:dyDescent="0.25">
      <c r="A66" s="2" t="s">
        <v>100</v>
      </c>
      <c r="B66" s="25" t="s">
        <v>62</v>
      </c>
      <c r="C66" s="27">
        <v>15000</v>
      </c>
      <c r="D66" s="8" t="s">
        <v>49</v>
      </c>
      <c r="E66" s="34">
        <v>13</v>
      </c>
      <c r="F66" s="27">
        <f>(C66*E66)</f>
        <v>195000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</row>
    <row r="67" spans="1:254" ht="13.5" customHeight="1" x14ac:dyDescent="0.25">
      <c r="A67" s="75" t="s">
        <v>70</v>
      </c>
      <c r="B67" s="76"/>
      <c r="C67" s="76"/>
      <c r="D67" s="76"/>
      <c r="E67" s="77"/>
      <c r="F67" s="78">
        <f>SUM(F66:F66)</f>
        <v>195000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</row>
    <row r="68" spans="1:254" ht="12" customHeight="1" x14ac:dyDescent="0.25">
      <c r="A68" s="79"/>
      <c r="B68" s="79"/>
      <c r="C68" s="79"/>
      <c r="D68" s="79"/>
      <c r="E68" s="80"/>
      <c r="F68" s="80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</row>
    <row r="69" spans="1:254" ht="12" customHeight="1" x14ac:dyDescent="0.25">
      <c r="A69" s="81" t="s">
        <v>71</v>
      </c>
      <c r="B69" s="82"/>
      <c r="C69" s="82"/>
      <c r="D69" s="82"/>
      <c r="E69" s="82"/>
      <c r="F69" s="133">
        <f>F23+F46+F62+F67</f>
        <v>3407081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</row>
    <row r="70" spans="1:254" ht="12" customHeight="1" x14ac:dyDescent="0.25">
      <c r="A70" s="83" t="s">
        <v>72</v>
      </c>
      <c r="B70" s="84"/>
      <c r="C70" s="84"/>
      <c r="D70" s="84"/>
      <c r="E70" s="84"/>
      <c r="F70" s="134">
        <f>F69*0.05</f>
        <v>170354.05000000002</v>
      </c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</row>
    <row r="71" spans="1:254" ht="12" customHeight="1" x14ac:dyDescent="0.25">
      <c r="A71" s="85" t="s">
        <v>73</v>
      </c>
      <c r="B71" s="86"/>
      <c r="C71" s="86"/>
      <c r="D71" s="86"/>
      <c r="E71" s="86"/>
      <c r="F71" s="135">
        <f>F70+F69</f>
        <v>3577435.05</v>
      </c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</row>
    <row r="72" spans="1:254" ht="12" customHeight="1" x14ac:dyDescent="0.25">
      <c r="A72" s="83" t="s">
        <v>74</v>
      </c>
      <c r="B72" s="84"/>
      <c r="C72" s="84"/>
      <c r="D72" s="84"/>
      <c r="E72" s="84"/>
      <c r="F72" s="134">
        <f>F12</f>
        <v>5331200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</row>
    <row r="73" spans="1:254" ht="12" customHeight="1" x14ac:dyDescent="0.25">
      <c r="A73" s="87" t="s">
        <v>75</v>
      </c>
      <c r="B73" s="88"/>
      <c r="C73" s="88"/>
      <c r="D73" s="88"/>
      <c r="E73" s="88"/>
      <c r="F73" s="136">
        <f>F72-F71</f>
        <v>1753764.9500000002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</row>
    <row r="74" spans="1:254" ht="12" customHeight="1" x14ac:dyDescent="0.25">
      <c r="A74" s="89" t="s">
        <v>110</v>
      </c>
      <c r="B74" s="90"/>
      <c r="C74" s="90"/>
      <c r="D74" s="90"/>
      <c r="E74" s="90"/>
      <c r="F74" s="91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</row>
    <row r="75" spans="1:254" ht="12.75" customHeight="1" thickBot="1" x14ac:dyDescent="0.3">
      <c r="A75" s="92"/>
      <c r="B75" s="90"/>
      <c r="C75" s="90"/>
      <c r="D75" s="90"/>
      <c r="E75" s="90"/>
      <c r="F75" s="91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</row>
    <row r="76" spans="1:254" ht="12" customHeight="1" x14ac:dyDescent="0.25">
      <c r="A76" s="93" t="s">
        <v>111</v>
      </c>
      <c r="B76" s="94"/>
      <c r="C76" s="94"/>
      <c r="D76" s="94"/>
      <c r="E76" s="95"/>
      <c r="F76" s="91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</row>
    <row r="77" spans="1:254" ht="12" customHeight="1" x14ac:dyDescent="0.25">
      <c r="A77" s="96" t="s">
        <v>76</v>
      </c>
      <c r="B77" s="97"/>
      <c r="C77" s="97"/>
      <c r="D77" s="97"/>
      <c r="E77" s="98"/>
      <c r="F77" s="91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</row>
    <row r="78" spans="1:254" ht="12" customHeight="1" x14ac:dyDescent="0.25">
      <c r="A78" s="96" t="s">
        <v>77</v>
      </c>
      <c r="B78" s="97"/>
      <c r="C78" s="97"/>
      <c r="D78" s="97"/>
      <c r="E78" s="98"/>
      <c r="F78" s="91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/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/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43"/>
      <c r="IG78" s="43"/>
      <c r="IH78" s="43"/>
      <c r="II78" s="43"/>
      <c r="IJ78" s="43"/>
      <c r="IK78" s="43"/>
      <c r="IL78" s="43"/>
      <c r="IM78" s="43"/>
      <c r="IN78" s="43"/>
      <c r="IO78" s="43"/>
      <c r="IP78" s="43"/>
      <c r="IQ78" s="43"/>
      <c r="IR78" s="43"/>
      <c r="IS78" s="43"/>
      <c r="IT78" s="43"/>
    </row>
    <row r="79" spans="1:254" ht="12" customHeight="1" x14ac:dyDescent="0.25">
      <c r="A79" s="96" t="s">
        <v>114</v>
      </c>
      <c r="B79" s="97"/>
      <c r="C79" s="97"/>
      <c r="D79" s="97"/>
      <c r="E79" s="98"/>
      <c r="F79" s="91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</row>
    <row r="80" spans="1:254" ht="12" customHeight="1" x14ac:dyDescent="0.25">
      <c r="A80" s="96" t="s">
        <v>78</v>
      </c>
      <c r="B80" s="97"/>
      <c r="C80" s="97"/>
      <c r="D80" s="97"/>
      <c r="E80" s="98"/>
      <c r="F80" s="91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T80" s="43"/>
      <c r="GU80" s="43"/>
      <c r="GV80" s="43"/>
      <c r="GW80" s="43"/>
      <c r="GX80" s="43"/>
      <c r="GY80" s="43"/>
      <c r="GZ80" s="43"/>
      <c r="HA80" s="43"/>
      <c r="HB80" s="43"/>
      <c r="HC80" s="43"/>
      <c r="HD80" s="43"/>
      <c r="HE80" s="43"/>
      <c r="HF80" s="43"/>
      <c r="HG80" s="43"/>
      <c r="HH80" s="43"/>
      <c r="HI80" s="43"/>
      <c r="HJ80" s="43"/>
      <c r="HK80" s="43"/>
      <c r="HL80" s="43"/>
      <c r="HM80" s="43"/>
      <c r="HN80" s="43"/>
      <c r="HO80" s="43"/>
      <c r="HP80" s="43"/>
      <c r="HQ80" s="43"/>
      <c r="HR80" s="43"/>
      <c r="HS80" s="43"/>
      <c r="HT80" s="43"/>
      <c r="HU80" s="43"/>
      <c r="HV80" s="43"/>
      <c r="HW80" s="43"/>
      <c r="HX80" s="43"/>
      <c r="HY80" s="43"/>
      <c r="HZ80" s="43"/>
      <c r="IA80" s="43"/>
      <c r="IB80" s="43"/>
      <c r="IC80" s="43"/>
      <c r="ID80" s="43"/>
      <c r="IE80" s="43"/>
      <c r="IF80" s="43"/>
      <c r="IG80" s="43"/>
      <c r="IH80" s="43"/>
      <c r="II80" s="43"/>
      <c r="IJ80" s="43"/>
      <c r="IK80" s="43"/>
      <c r="IL80" s="43"/>
      <c r="IM80" s="43"/>
      <c r="IN80" s="43"/>
      <c r="IO80" s="43"/>
      <c r="IP80" s="43"/>
      <c r="IQ80" s="43"/>
      <c r="IR80" s="43"/>
      <c r="IS80" s="43"/>
      <c r="IT80" s="43"/>
    </row>
    <row r="81" spans="1:254" ht="12" customHeight="1" x14ac:dyDescent="0.25">
      <c r="A81" s="96" t="s">
        <v>79</v>
      </c>
      <c r="B81" s="97"/>
      <c r="C81" s="97"/>
      <c r="D81" s="97"/>
      <c r="E81" s="98"/>
      <c r="F81" s="91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  <c r="GQ81" s="43"/>
      <c r="GR81" s="43"/>
      <c r="GS81" s="43"/>
      <c r="GT81" s="43"/>
      <c r="GU81" s="43"/>
      <c r="GV81" s="43"/>
      <c r="GW81" s="43"/>
      <c r="GX81" s="43"/>
      <c r="GY81" s="43"/>
      <c r="GZ81" s="43"/>
      <c r="HA81" s="43"/>
      <c r="HB81" s="43"/>
      <c r="HC81" s="43"/>
      <c r="HD81" s="43"/>
      <c r="HE81" s="43"/>
      <c r="HF81" s="43"/>
      <c r="HG81" s="43"/>
      <c r="HH81" s="43"/>
      <c r="HI81" s="43"/>
      <c r="HJ81" s="43"/>
      <c r="HK81" s="43"/>
      <c r="HL81" s="43"/>
      <c r="HM81" s="43"/>
      <c r="HN81" s="43"/>
      <c r="HO81" s="43"/>
      <c r="HP81" s="43"/>
      <c r="HQ81" s="43"/>
      <c r="HR81" s="43"/>
      <c r="HS81" s="43"/>
      <c r="HT81" s="43"/>
      <c r="HU81" s="43"/>
      <c r="HV81" s="43"/>
      <c r="HW81" s="43"/>
      <c r="HX81" s="43"/>
      <c r="HY81" s="43"/>
      <c r="HZ81" s="43"/>
      <c r="IA81" s="43"/>
      <c r="IB81" s="43"/>
      <c r="IC81" s="43"/>
      <c r="ID81" s="43"/>
      <c r="IE81" s="43"/>
      <c r="IF81" s="43"/>
      <c r="IG81" s="43"/>
      <c r="IH81" s="43"/>
      <c r="II81" s="43"/>
      <c r="IJ81" s="43"/>
      <c r="IK81" s="43"/>
      <c r="IL81" s="43"/>
      <c r="IM81" s="43"/>
      <c r="IN81" s="43"/>
      <c r="IO81" s="43"/>
      <c r="IP81" s="43"/>
      <c r="IQ81" s="43"/>
      <c r="IR81" s="43"/>
      <c r="IS81" s="43"/>
      <c r="IT81" s="43"/>
    </row>
    <row r="82" spans="1:254" ht="12.75" customHeight="1" thickBot="1" x14ac:dyDescent="0.3">
      <c r="A82" s="99" t="s">
        <v>80</v>
      </c>
      <c r="B82" s="100"/>
      <c r="C82" s="100"/>
      <c r="D82" s="100"/>
      <c r="E82" s="101"/>
      <c r="F82" s="91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43"/>
      <c r="IK82" s="43"/>
      <c r="IL82" s="43"/>
      <c r="IM82" s="43"/>
      <c r="IN82" s="43"/>
      <c r="IO82" s="43"/>
      <c r="IP82" s="43"/>
      <c r="IQ82" s="43"/>
      <c r="IR82" s="43"/>
      <c r="IS82" s="43"/>
      <c r="IT82" s="43"/>
    </row>
    <row r="83" spans="1:254" ht="12.75" customHeight="1" x14ac:dyDescent="0.25">
      <c r="A83" s="92"/>
      <c r="B83" s="97"/>
      <c r="C83" s="97"/>
      <c r="D83" s="97"/>
      <c r="E83" s="97"/>
      <c r="F83" s="91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</row>
    <row r="84" spans="1:254" ht="15" customHeight="1" thickBot="1" x14ac:dyDescent="0.3">
      <c r="A84" s="137" t="s">
        <v>81</v>
      </c>
      <c r="B84" s="138"/>
      <c r="C84" s="102"/>
      <c r="D84" s="103"/>
      <c r="E84" s="103"/>
      <c r="F84" s="91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</row>
    <row r="85" spans="1:254" ht="12" customHeight="1" x14ac:dyDescent="0.25">
      <c r="A85" s="104" t="s">
        <v>69</v>
      </c>
      <c r="B85" s="105" t="s">
        <v>82</v>
      </c>
      <c r="C85" s="106" t="s">
        <v>83</v>
      </c>
      <c r="D85" s="103"/>
      <c r="E85" s="103"/>
      <c r="F85" s="91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43"/>
      <c r="HA85" s="43"/>
      <c r="HB85" s="43"/>
      <c r="HC85" s="43"/>
      <c r="HD85" s="43"/>
      <c r="HE85" s="43"/>
      <c r="HF85" s="43"/>
      <c r="HG85" s="43"/>
      <c r="HH85" s="43"/>
      <c r="HI85" s="43"/>
      <c r="HJ85" s="43"/>
      <c r="HK85" s="43"/>
      <c r="HL85" s="43"/>
      <c r="HM85" s="43"/>
      <c r="HN85" s="43"/>
      <c r="HO85" s="43"/>
      <c r="HP85" s="43"/>
      <c r="HQ85" s="43"/>
      <c r="HR85" s="43"/>
      <c r="HS85" s="43"/>
      <c r="HT85" s="43"/>
      <c r="HU85" s="43"/>
      <c r="HV85" s="43"/>
      <c r="HW85" s="43"/>
      <c r="HX85" s="43"/>
      <c r="HY85" s="43"/>
      <c r="HZ85" s="43"/>
      <c r="IA85" s="43"/>
      <c r="IB85" s="43"/>
      <c r="IC85" s="43"/>
      <c r="ID85" s="43"/>
      <c r="IE85" s="43"/>
      <c r="IF85" s="43"/>
      <c r="IG85" s="43"/>
      <c r="IH85" s="43"/>
      <c r="II85" s="43"/>
      <c r="IJ85" s="43"/>
      <c r="IK85" s="43"/>
      <c r="IL85" s="43"/>
      <c r="IM85" s="43"/>
      <c r="IN85" s="43"/>
      <c r="IO85" s="43"/>
      <c r="IP85" s="43"/>
      <c r="IQ85" s="43"/>
      <c r="IR85" s="43"/>
      <c r="IS85" s="43"/>
      <c r="IT85" s="43"/>
    </row>
    <row r="86" spans="1:254" ht="12" customHeight="1" x14ac:dyDescent="0.25">
      <c r="A86" s="107" t="s">
        <v>84</v>
      </c>
      <c r="B86" s="108">
        <f>+F23</f>
        <v>325000</v>
      </c>
      <c r="C86" s="109">
        <f>(B86/B92)</f>
        <v>9.0847211887187168E-2</v>
      </c>
      <c r="D86" s="103"/>
      <c r="E86" s="103"/>
      <c r="F86" s="91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 s="43"/>
      <c r="HF86" s="43"/>
      <c r="HG86" s="43"/>
      <c r="HH86" s="43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  <c r="IB86" s="43"/>
      <c r="IC86" s="43"/>
      <c r="ID86" s="43"/>
      <c r="IE86" s="43"/>
      <c r="IF86" s="43"/>
      <c r="IG86" s="43"/>
      <c r="IH86" s="43"/>
      <c r="II86" s="43"/>
      <c r="IJ86" s="43"/>
      <c r="IK86" s="43"/>
      <c r="IL86" s="43"/>
      <c r="IM86" s="43"/>
      <c r="IN86" s="43"/>
      <c r="IO86" s="43"/>
      <c r="IP86" s="43"/>
      <c r="IQ86" s="43"/>
      <c r="IR86" s="43"/>
      <c r="IS86" s="43"/>
      <c r="IT86" s="43"/>
    </row>
    <row r="87" spans="1:254" ht="12" customHeight="1" x14ac:dyDescent="0.25">
      <c r="A87" s="107" t="s">
        <v>85</v>
      </c>
      <c r="B87" s="110">
        <f>+F28</f>
        <v>0</v>
      </c>
      <c r="C87" s="109">
        <v>0</v>
      </c>
      <c r="D87" s="103"/>
      <c r="E87" s="103"/>
      <c r="F87" s="91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</row>
    <row r="88" spans="1:254" ht="12" customHeight="1" x14ac:dyDescent="0.25">
      <c r="A88" s="107" t="s">
        <v>86</v>
      </c>
      <c r="B88" s="108">
        <f>+F46</f>
        <v>695751</v>
      </c>
      <c r="C88" s="109">
        <f>(B88/B92)</f>
        <v>0.19448319543914572</v>
      </c>
      <c r="D88" s="103"/>
      <c r="E88" s="103"/>
      <c r="F88" s="91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 s="43"/>
      <c r="HF88" s="43"/>
      <c r="HG88" s="43"/>
      <c r="HH88" s="43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43"/>
      <c r="IJ88" s="43"/>
      <c r="IK88" s="43"/>
      <c r="IL88" s="43"/>
      <c r="IM88" s="43"/>
      <c r="IN88" s="43"/>
      <c r="IO88" s="43"/>
      <c r="IP88" s="43"/>
      <c r="IQ88" s="43"/>
      <c r="IR88" s="43"/>
      <c r="IS88" s="43"/>
      <c r="IT88" s="43"/>
    </row>
    <row r="89" spans="1:254" ht="12" customHeight="1" x14ac:dyDescent="0.25">
      <c r="A89" s="107" t="s">
        <v>52</v>
      </c>
      <c r="B89" s="108">
        <f>+F62</f>
        <v>2191330</v>
      </c>
      <c r="C89" s="109">
        <f>(B89/B92)</f>
        <v>0.61254221792230723</v>
      </c>
      <c r="D89" s="103"/>
      <c r="E89" s="103"/>
      <c r="F89" s="91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 s="43"/>
      <c r="HF89" s="43"/>
      <c r="HG89" s="43"/>
      <c r="HH89" s="43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  <c r="IK89" s="43"/>
      <c r="IL89" s="43"/>
      <c r="IM89" s="43"/>
      <c r="IN89" s="43"/>
      <c r="IO89" s="43"/>
      <c r="IP89" s="43"/>
      <c r="IQ89" s="43"/>
      <c r="IR89" s="43"/>
      <c r="IS89" s="43"/>
      <c r="IT89" s="43"/>
    </row>
    <row r="90" spans="1:254" ht="12" customHeight="1" x14ac:dyDescent="0.25">
      <c r="A90" s="107" t="s">
        <v>87</v>
      </c>
      <c r="B90" s="111">
        <f>+F67</f>
        <v>195000</v>
      </c>
      <c r="C90" s="109">
        <f>(B90/B92)</f>
        <v>5.4508327132312302E-2</v>
      </c>
      <c r="D90" s="112"/>
      <c r="E90" s="112"/>
      <c r="F90" s="91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 s="43"/>
      <c r="HF90" s="43"/>
      <c r="HG90" s="43"/>
      <c r="HH90" s="43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  <c r="IB90" s="43"/>
      <c r="IC90" s="43"/>
      <c r="ID90" s="43"/>
      <c r="IE90" s="43"/>
      <c r="IF90" s="43"/>
      <c r="IG90" s="43"/>
      <c r="IH90" s="43"/>
      <c r="II90" s="43"/>
      <c r="IJ90" s="43"/>
      <c r="IK90" s="43"/>
      <c r="IL90" s="43"/>
      <c r="IM90" s="43"/>
      <c r="IN90" s="43"/>
      <c r="IO90" s="43"/>
      <c r="IP90" s="43"/>
      <c r="IQ90" s="43"/>
      <c r="IR90" s="43"/>
      <c r="IS90" s="43"/>
      <c r="IT90" s="43"/>
    </row>
    <row r="91" spans="1:254" ht="12" customHeight="1" x14ac:dyDescent="0.25">
      <c r="A91" s="107" t="s">
        <v>88</v>
      </c>
      <c r="B91" s="111">
        <f>+F70</f>
        <v>170354.05000000002</v>
      </c>
      <c r="C91" s="109">
        <f>(B91/B92)</f>
        <v>4.7619047619047623E-2</v>
      </c>
      <c r="D91" s="112"/>
      <c r="E91" s="112"/>
      <c r="F91" s="91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</row>
    <row r="92" spans="1:254" ht="12.75" customHeight="1" thickBot="1" x14ac:dyDescent="0.3">
      <c r="A92" s="113" t="s">
        <v>89</v>
      </c>
      <c r="B92" s="114">
        <f>SUM(B86:B91)</f>
        <v>3577435.05</v>
      </c>
      <c r="C92" s="115">
        <f>SUM(C86:C91)</f>
        <v>1</v>
      </c>
      <c r="D92" s="112"/>
      <c r="E92" s="112"/>
      <c r="F92" s="91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 s="43"/>
      <c r="HF92" s="43"/>
      <c r="HG92" s="43"/>
      <c r="HH92" s="43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  <c r="IB92" s="43"/>
      <c r="IC92" s="43"/>
      <c r="ID92" s="43"/>
      <c r="IE92" s="43"/>
      <c r="IF92" s="43"/>
      <c r="IG92" s="43"/>
      <c r="IH92" s="43"/>
      <c r="II92" s="43"/>
      <c r="IJ92" s="43"/>
      <c r="IK92" s="43"/>
      <c r="IL92" s="43"/>
      <c r="IM92" s="43"/>
      <c r="IN92" s="43"/>
      <c r="IO92" s="43"/>
      <c r="IP92" s="43"/>
      <c r="IQ92" s="43"/>
      <c r="IR92" s="43"/>
      <c r="IS92" s="43"/>
      <c r="IT92" s="43"/>
    </row>
    <row r="93" spans="1:254" ht="12" customHeight="1" x14ac:dyDescent="0.25">
      <c r="A93" s="92"/>
      <c r="B93" s="90"/>
      <c r="C93" s="90"/>
      <c r="D93" s="90"/>
      <c r="E93" s="90"/>
      <c r="F93" s="91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 s="43"/>
      <c r="HF93" s="43"/>
      <c r="HG93" s="43"/>
      <c r="HH93" s="4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  <c r="IB93" s="43"/>
      <c r="IC93" s="43"/>
      <c r="ID93" s="43"/>
      <c r="IE93" s="43"/>
      <c r="IF93" s="43"/>
      <c r="IG93" s="43"/>
      <c r="IH93" s="43"/>
      <c r="II93" s="43"/>
      <c r="IJ93" s="43"/>
      <c r="IK93" s="43"/>
      <c r="IL93" s="43"/>
      <c r="IM93" s="43"/>
      <c r="IN93" s="43"/>
      <c r="IO93" s="43"/>
      <c r="IP93" s="43"/>
      <c r="IQ93" s="43"/>
      <c r="IR93" s="43"/>
      <c r="IS93" s="43"/>
      <c r="IT93" s="43"/>
    </row>
    <row r="94" spans="1:254" ht="12.75" customHeight="1" x14ac:dyDescent="0.25">
      <c r="A94" s="40"/>
      <c r="B94" s="90"/>
      <c r="C94" s="90"/>
      <c r="D94" s="90"/>
      <c r="E94" s="90"/>
      <c r="F94" s="91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 s="43"/>
      <c r="HF94" s="43"/>
      <c r="HG94" s="43"/>
      <c r="HH94" s="43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  <c r="IB94" s="43"/>
      <c r="IC94" s="43"/>
      <c r="ID94" s="43"/>
      <c r="IE94" s="43"/>
      <c r="IF94" s="43"/>
      <c r="IG94" s="43"/>
      <c r="IH94" s="43"/>
      <c r="II94" s="43"/>
      <c r="IJ94" s="43"/>
      <c r="IK94" s="43"/>
      <c r="IL94" s="43"/>
      <c r="IM94" s="43"/>
      <c r="IN94" s="43"/>
      <c r="IO94" s="43"/>
      <c r="IP94" s="43"/>
      <c r="IQ94" s="43"/>
      <c r="IR94" s="43"/>
      <c r="IS94" s="43"/>
      <c r="IT94" s="43"/>
    </row>
    <row r="95" spans="1:254" ht="12" customHeight="1" thickBot="1" x14ac:dyDescent="0.3">
      <c r="A95" s="116"/>
      <c r="B95" s="117" t="s">
        <v>90</v>
      </c>
      <c r="C95" s="118"/>
      <c r="D95" s="119"/>
      <c r="E95" s="120"/>
      <c r="F95" s="91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 s="43"/>
      <c r="HF95" s="43"/>
      <c r="HG95" s="43"/>
      <c r="HH95" s="43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  <c r="IB95" s="43"/>
      <c r="IC95" s="43"/>
      <c r="ID95" s="43"/>
      <c r="IE95" s="43"/>
      <c r="IF95" s="43"/>
      <c r="IG95" s="43"/>
      <c r="IH95" s="43"/>
      <c r="II95" s="43"/>
      <c r="IJ95" s="43"/>
      <c r="IK95" s="43"/>
      <c r="IL95" s="43"/>
      <c r="IM95" s="43"/>
      <c r="IN95" s="43"/>
      <c r="IO95" s="43"/>
      <c r="IP95" s="43"/>
      <c r="IQ95" s="43"/>
      <c r="IR95" s="43"/>
      <c r="IS95" s="43"/>
      <c r="IT95" s="43"/>
    </row>
    <row r="96" spans="1:254" ht="12" customHeight="1" x14ac:dyDescent="0.25">
      <c r="A96" s="121" t="s">
        <v>91</v>
      </c>
      <c r="B96" s="122">
        <v>150</v>
      </c>
      <c r="C96" s="122">
        <v>160</v>
      </c>
      <c r="D96" s="123">
        <v>170</v>
      </c>
      <c r="E96" s="124"/>
      <c r="F96" s="125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 s="43"/>
      <c r="HF96" s="43"/>
      <c r="HG96" s="43"/>
      <c r="HH96" s="43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  <c r="IB96" s="43"/>
      <c r="IC96" s="43"/>
      <c r="ID96" s="43"/>
      <c r="IE96" s="43"/>
      <c r="IF96" s="43"/>
      <c r="IG96" s="43"/>
      <c r="IH96" s="43"/>
      <c r="II96" s="43"/>
      <c r="IJ96" s="43"/>
      <c r="IK96" s="43"/>
      <c r="IL96" s="43"/>
      <c r="IM96" s="43"/>
      <c r="IN96" s="43"/>
      <c r="IO96" s="43"/>
      <c r="IP96" s="43"/>
      <c r="IQ96" s="43"/>
      <c r="IR96" s="43"/>
      <c r="IS96" s="43"/>
      <c r="IT96" s="43"/>
    </row>
    <row r="97" spans="1:254" ht="12.75" customHeight="1" thickBot="1" x14ac:dyDescent="0.3">
      <c r="A97" s="113" t="s">
        <v>92</v>
      </c>
      <c r="B97" s="114">
        <f>(F71/B96)</f>
        <v>23849.566999999999</v>
      </c>
      <c r="C97" s="114">
        <f>(F71/C96)</f>
        <v>22358.9690625</v>
      </c>
      <c r="D97" s="126">
        <f>(F71/D96)</f>
        <v>21043.735588235293</v>
      </c>
      <c r="E97" s="124"/>
      <c r="F97" s="125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43"/>
      <c r="IM97" s="43"/>
      <c r="IN97" s="43"/>
      <c r="IO97" s="43"/>
      <c r="IP97" s="43"/>
      <c r="IQ97" s="43"/>
      <c r="IR97" s="43"/>
      <c r="IS97" s="43"/>
      <c r="IT97" s="43"/>
    </row>
    <row r="98" spans="1:254" ht="15.6" customHeight="1" x14ac:dyDescent="0.25">
      <c r="A98" s="89" t="s">
        <v>93</v>
      </c>
      <c r="B98" s="97"/>
      <c r="C98" s="97"/>
      <c r="D98" s="97"/>
      <c r="E98" s="97"/>
      <c r="F98" s="97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 s="43"/>
      <c r="HF98" s="43"/>
      <c r="HG98" s="43"/>
      <c r="HH98" s="43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  <c r="IB98" s="43"/>
      <c r="IC98" s="43"/>
      <c r="ID98" s="43"/>
      <c r="IE98" s="43"/>
      <c r="IF98" s="43"/>
      <c r="IG98" s="43"/>
      <c r="IH98" s="43"/>
      <c r="II98" s="43"/>
      <c r="IJ98" s="43"/>
      <c r="IK98" s="43"/>
      <c r="IL98" s="43"/>
      <c r="IM98" s="43"/>
      <c r="IN98" s="43"/>
      <c r="IO98" s="43"/>
      <c r="IP98" s="43"/>
      <c r="IQ98" s="43"/>
      <c r="IR98" s="43"/>
      <c r="IS98" s="43"/>
      <c r="IT98" s="43"/>
    </row>
  </sheetData>
  <mergeCells count="9">
    <mergeCell ref="A84:B84"/>
    <mergeCell ref="D13:E13"/>
    <mergeCell ref="D11:E11"/>
    <mergeCell ref="D10:E10"/>
    <mergeCell ref="D9:E9"/>
    <mergeCell ref="D14:E14"/>
    <mergeCell ref="D15:E15"/>
    <mergeCell ref="A17:F17"/>
    <mergeCell ref="D12:E12"/>
  </mergeCells>
  <pageMargins left="0.74803149606299213" right="0.74803149606299213" top="0.98425196850393704" bottom="0.98425196850393704" header="0" footer="0"/>
  <pageSetup paperSize="14" scale="90" fitToWidth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2022-06-20T15:30:11Z</cp:lastPrinted>
  <dcterms:created xsi:type="dcterms:W3CDTF">2020-11-27T12:49:26Z</dcterms:created>
  <dcterms:modified xsi:type="dcterms:W3CDTF">2022-06-22T15:03:15Z</dcterms:modified>
</cp:coreProperties>
</file>