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MANI" sheetId="2" r:id="rId1"/>
  </sheets>
  <definedNames>
    <definedName name="_xlnm.Print_Area" localSheetId="0">MANI!$B$1:$G$101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G63" i="2"/>
  <c r="G61" i="2"/>
  <c r="G60" i="2"/>
  <c r="G59" i="2"/>
  <c r="G58" i="2"/>
  <c r="G57" i="2"/>
  <c r="G56" i="2"/>
  <c r="G54" i="2"/>
  <c r="G53" i="2"/>
  <c r="G51" i="2"/>
  <c r="G45" i="2"/>
  <c r="G44" i="2"/>
  <c r="G43" i="2"/>
  <c r="G46" i="2" s="1"/>
  <c r="G38" i="2"/>
  <c r="G37" i="2"/>
  <c r="G36" i="2"/>
  <c r="G35" i="2"/>
  <c r="G34" i="2"/>
  <c r="G29" i="2"/>
  <c r="G28" i="2"/>
  <c r="G27" i="2"/>
  <c r="G26" i="2"/>
  <c r="G25" i="2"/>
  <c r="G24" i="2"/>
  <c r="G23" i="2"/>
  <c r="G22" i="2"/>
  <c r="G21" i="2"/>
  <c r="G30" i="2" s="1"/>
  <c r="G39" i="2" l="1"/>
  <c r="D99" i="2" l="1"/>
  <c r="G70" i="2"/>
  <c r="C93" i="2" s="1"/>
  <c r="G12" i="2"/>
  <c r="G75" i="2" s="1"/>
  <c r="G65" i="2" l="1"/>
  <c r="C92" i="2" s="1"/>
  <c r="C90" i="2"/>
  <c r="C91" i="2"/>
  <c r="C89" i="2" l="1"/>
  <c r="G72" i="2"/>
  <c r="G73" i="2" s="1"/>
  <c r="C94" i="2" s="1"/>
  <c r="C95" i="2" s="1"/>
  <c r="D89" i="2" s="1"/>
  <c r="G74" i="2" l="1"/>
  <c r="D93" i="2"/>
  <c r="D91" i="2"/>
  <c r="D92" i="2"/>
  <c r="D94" i="2"/>
  <c r="E100" i="2" l="1"/>
  <c r="C100" i="2"/>
  <c r="G76" i="2"/>
  <c r="D100" i="2"/>
  <c r="D95" i="2"/>
</calcChain>
</file>

<file path=xl/sharedStrings.xml><?xml version="1.0" encoding="utf-8"?>
<sst xmlns="http://schemas.openxmlformats.org/spreadsheetml/2006/main" count="182" uniqueCount="128">
  <si>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</si>
  <si>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</si>
  <si>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</si>
  <si>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</si>
  <si>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</si>
  <si>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</si>
  <si>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</si>
  <si>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</si>
  <si>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</si>
  <si>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</si>
  <si>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</si>
  <si>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</si>
  <si>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</si>
  <si>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</si>
  <si>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</si>
  <si>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</si>
  <si>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</si>
  <si>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</si>
  <si>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</si>
  <si>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</si>
  <si>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</si>
  <si>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</si>
  <si>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</si>
  <si>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</si>
  <si>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</si>
  <si>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</si>
  <si>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</si>
  <si>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</si>
  <si>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</si>
  <si>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</si>
  <si>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</si>
  <si>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</si>
  <si>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</si>
  <si>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</si>
  <si>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</si>
  <si>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</si>
  <si>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</si>
  <si>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</si>
  <si>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</si>
  <si>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</si>
  <si>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</si>
  <si>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</si>
  <si>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</si>
  <si>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</si>
  <si>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</si>
  <si>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</si>
  <si>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</si>
  <si>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</si>
  <si>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</si>
  <si>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</si>
  <si>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</si>
  <si>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</si>
  <si>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</si>
  <si>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</si>
  <si>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</si>
  <si>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</si>
  <si>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MERCADO INTERNO</t>
  </si>
  <si>
    <t>Aradura</t>
  </si>
  <si>
    <t>kg</t>
  </si>
  <si>
    <t>O"higgins</t>
  </si>
  <si>
    <t>Rengo</t>
  </si>
  <si>
    <t>Época(Mes)</t>
  </si>
  <si>
    <t>Noviembre</t>
  </si>
  <si>
    <t>Abril</t>
  </si>
  <si>
    <t>Octubre</t>
  </si>
  <si>
    <t>Diciembre</t>
  </si>
  <si>
    <t>lt</t>
  </si>
  <si>
    <t>Fosfimax</t>
  </si>
  <si>
    <t>c/u</t>
  </si>
  <si>
    <t>Riegos</t>
  </si>
  <si>
    <t xml:space="preserve">Octubre </t>
  </si>
  <si>
    <t>SEMILLAS</t>
  </si>
  <si>
    <t>Semilla</t>
  </si>
  <si>
    <t>Cosecha</t>
  </si>
  <si>
    <t>JA</t>
  </si>
  <si>
    <t>ABRIL</t>
  </si>
  <si>
    <t>FERTILIZANTES</t>
  </si>
  <si>
    <t>rollo</t>
  </si>
  <si>
    <t>noviembre-diciembre</t>
  </si>
  <si>
    <t>MANI</t>
  </si>
  <si>
    <t>CHILENO</t>
  </si>
  <si>
    <t>BAJO</t>
  </si>
  <si>
    <t>PRECIO ESPERADO ($/ kg)</t>
  </si>
  <si>
    <t>Malloa</t>
  </si>
  <si>
    <t>Marzo- abril</t>
  </si>
  <si>
    <t>Lluvia y granizos</t>
  </si>
  <si>
    <t>Riego suelo</t>
  </si>
  <si>
    <t>septiembre</t>
  </si>
  <si>
    <t>Siembra y fertilización</t>
  </si>
  <si>
    <t>octubre</t>
  </si>
  <si>
    <t>Aplicación de pesticidas</t>
  </si>
  <si>
    <t>Noviembre - febrero</t>
  </si>
  <si>
    <t>Pica</t>
  </si>
  <si>
    <t xml:space="preserve">Noviembre  </t>
  </si>
  <si>
    <t xml:space="preserve">marzo-Abril  </t>
  </si>
  <si>
    <t>Parada de maní</t>
  </si>
  <si>
    <t>Marzo-Abril</t>
  </si>
  <si>
    <t>Capiadura</t>
  </si>
  <si>
    <t>Limpia y ensacado (venta en la casa)</t>
  </si>
  <si>
    <t>Abril-Julio</t>
  </si>
  <si>
    <t>Melgadura (Caballo+chofer)</t>
  </si>
  <si>
    <t>Tapadura (Caballo+chofer)</t>
  </si>
  <si>
    <t>Octubre - Noviembre</t>
  </si>
  <si>
    <t>Rastron (Caballo+chofer)</t>
  </si>
  <si>
    <t>Limpia con cultivadora</t>
  </si>
  <si>
    <t>Aporca</t>
  </si>
  <si>
    <t>Noviembre-Diciembre</t>
  </si>
  <si>
    <t xml:space="preserve">Rastraje </t>
  </si>
  <si>
    <t xml:space="preserve">Aplicación </t>
  </si>
  <si>
    <t>Noviembre-Febrero</t>
  </si>
  <si>
    <t>Octubre-Noviembre</t>
  </si>
  <si>
    <t>Mezcla NPK 17-20-20 (hortalicera)</t>
  </si>
  <si>
    <t>Nitrato potasio</t>
  </si>
  <si>
    <t>PESTICIDAS / HERBICIDAS</t>
  </si>
  <si>
    <t>Clorpirifos S 480 (*3)</t>
  </si>
  <si>
    <t>VERTIMEC(*3)</t>
  </si>
  <si>
    <t>Basagran 480</t>
  </si>
  <si>
    <t>centurion 240</t>
  </si>
  <si>
    <t>Zoberaminol plus</t>
  </si>
  <si>
    <t>Sacos</t>
  </si>
  <si>
    <t>Hilo o amarra plástico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</si>
  <si>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</si>
  <si>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</si>
  <si>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Rendimiento  (kg/hà) </t>
  </si>
  <si>
    <t>Costo unitario ($/ kg)  (*)</t>
  </si>
  <si>
    <t>ESCENARIOS COSTO UNITARIO  ($/kg)</t>
  </si>
  <si>
    <t>RENDIMIENTO (kg/ha)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</si>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</sst>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theme="1" tint="4.9989318521683403E-2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 tint="4.9989318521683403E-2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20"/>
    <xf numFmtId="9" fontId="5" fillId="0" borderId="20"/>
    <xf numFmtId="43" fontId="6" fillId="0" borderId="0" applyFont="0" applyFill="0" applyBorder="0" applyAlignment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0" fontId="4" fillId="0" borderId="0" xfId="0" applyNumberFormat="1" applyFont="1" applyAlignment="1"/>
    <xf numFmtId="0" fontId="4" fillId="2" borderId="22" xfId="0" applyFont="1" applyFill="1" applyBorder="1" applyAlignment="1"/>
    <xf numFmtId="3" fontId="1" fillId="2" borderId="59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7" xfId="0" applyFont="1" applyFill="1" applyBorder="1" applyAlignment="1"/>
    <xf numFmtId="17" fontId="9" fillId="0" borderId="5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0" fontId="11" fillId="0" borderId="58" xfId="0" applyFont="1" applyFill="1" applyBorder="1"/>
    <xf numFmtId="0" fontId="12" fillId="0" borderId="58" xfId="0" applyFont="1" applyFill="1" applyBorder="1" applyAlignment="1">
      <alignment horizontal="center"/>
    </xf>
    <xf numFmtId="0" fontId="11" fillId="0" borderId="58" xfId="3" applyNumberFormat="1" applyFont="1" applyFill="1" applyBorder="1" applyAlignment="1" applyProtection="1">
      <alignment horizontal="center"/>
    </xf>
    <xf numFmtId="0" fontId="11" fillId="0" borderId="58" xfId="0" applyFont="1" applyFill="1" applyBorder="1" applyAlignment="1">
      <alignment horizontal="center"/>
    </xf>
    <xf numFmtId="3" fontId="11" fillId="0" borderId="58" xfId="0" applyNumberFormat="1" applyFont="1" applyFill="1" applyBorder="1" applyAlignment="1" applyProtection="1">
      <alignment horizontal="center"/>
    </xf>
    <xf numFmtId="3" fontId="11" fillId="0" borderId="58" xfId="0" applyNumberFormat="1" applyFont="1" applyFill="1" applyBorder="1" applyAlignment="1">
      <alignment horizontal="center"/>
    </xf>
    <xf numFmtId="0" fontId="11" fillId="0" borderId="58" xfId="0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52" xfId="0" applyNumberFormat="1" applyFont="1" applyFill="1" applyBorder="1" applyAlignment="1">
      <alignment horizontal="center" vertical="center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>
      <alignment horizontal="left" vertical="center"/>
    </xf>
    <xf numFmtId="49" fontId="13" fillId="0" borderId="51" xfId="0" applyNumberFormat="1" applyFont="1" applyFill="1" applyBorder="1" applyAlignment="1">
      <alignment horizontal="center" vertical="center" wrapText="1"/>
    </xf>
    <xf numFmtId="49" fontId="13" fillId="0" borderId="51" xfId="0" applyNumberFormat="1" applyFont="1" applyFill="1" applyBorder="1" applyAlignment="1">
      <alignment horizontal="center" vertical="center"/>
    </xf>
    <xf numFmtId="49" fontId="2" fillId="3" borderId="60" xfId="0" applyNumberFormat="1" applyFont="1" applyFill="1" applyBorder="1" applyAlignment="1">
      <alignment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0" fontId="14" fillId="0" borderId="58" xfId="0" applyFont="1" applyFill="1" applyBorder="1" applyAlignment="1">
      <alignment wrapText="1"/>
    </xf>
    <xf numFmtId="0" fontId="12" fillId="0" borderId="58" xfId="0" applyFont="1" applyFill="1" applyBorder="1" applyAlignment="1">
      <alignment wrapText="1"/>
    </xf>
    <xf numFmtId="0" fontId="12" fillId="0" borderId="58" xfId="0" applyFont="1" applyFill="1" applyBorder="1" applyAlignment="1">
      <alignment horizontal="center" wrapText="1"/>
    </xf>
    <xf numFmtId="0" fontId="15" fillId="0" borderId="58" xfId="0" applyFont="1" applyFill="1" applyBorder="1"/>
    <xf numFmtId="0" fontId="11" fillId="9" borderId="58" xfId="0" applyFont="1" applyFill="1" applyBorder="1"/>
    <xf numFmtId="0" fontId="11" fillId="9" borderId="58" xfId="0" applyFont="1" applyFill="1" applyBorder="1" applyAlignment="1" applyProtection="1">
      <alignment horizontal="center"/>
    </xf>
    <xf numFmtId="3" fontId="11" fillId="9" borderId="58" xfId="0" applyNumberFormat="1" applyFont="1" applyFill="1" applyBorder="1" applyAlignment="1" applyProtection="1">
      <alignment horizontal="center"/>
    </xf>
    <xf numFmtId="3" fontId="11" fillId="9" borderId="58" xfId="0" applyNumberFormat="1" applyFont="1" applyFill="1" applyBorder="1" applyAlignment="1">
      <alignment horizontal="center"/>
    </xf>
    <xf numFmtId="0" fontId="15" fillId="9" borderId="58" xfId="0" applyFont="1" applyFill="1" applyBorder="1"/>
    <xf numFmtId="0" fontId="11" fillId="9" borderId="58" xfId="0" applyFont="1" applyFill="1" applyBorder="1" applyAlignment="1">
      <alignment horizontal="center"/>
    </xf>
    <xf numFmtId="0" fontId="14" fillId="9" borderId="58" xfId="0" applyFont="1" applyFill="1" applyBorder="1"/>
    <xf numFmtId="0" fontId="12" fillId="9" borderId="58" xfId="0" applyFont="1" applyFill="1" applyBorder="1" applyAlignment="1">
      <alignment wrapText="1"/>
    </xf>
    <xf numFmtId="0" fontId="12" fillId="9" borderId="58" xfId="0" applyFont="1" applyFill="1" applyBorder="1" applyAlignment="1">
      <alignment horizont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14" fillId="7" borderId="31" xfId="0" applyNumberFormat="1" applyFont="1" applyFill="1" applyBorder="1" applyAlignment="1">
      <alignment vertical="center"/>
    </xf>
    <xf numFmtId="49" fontId="14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14" fillId="2" borderId="3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14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14" fillId="7" borderId="35" xfId="0" applyNumberFormat="1" applyFont="1" applyFill="1" applyBorder="1" applyAlignment="1">
      <alignment vertical="center"/>
    </xf>
    <xf numFmtId="165" fontId="14" fillId="7" borderId="36" xfId="0" applyNumberFormat="1" applyFont="1" applyFill="1" applyBorder="1" applyAlignment="1">
      <alignment vertical="center"/>
    </xf>
    <xf numFmtId="9" fontId="14" fillId="7" borderId="37" xfId="0" applyNumberFormat="1" applyFont="1" applyFill="1" applyBorder="1" applyAlignment="1">
      <alignment vertical="center"/>
    </xf>
    <xf numFmtId="49" fontId="14" fillId="7" borderId="49" xfId="0" applyNumberFormat="1" applyFont="1" applyFill="1" applyBorder="1" applyAlignment="1">
      <alignment vertical="center"/>
    </xf>
    <xf numFmtId="3" fontId="14" fillId="7" borderId="50" xfId="0" applyNumberFormat="1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164" fontId="14" fillId="2" borderId="20" xfId="0" applyNumberFormat="1" applyFont="1" applyFill="1" applyBorder="1" applyAlignment="1">
      <alignment horizontal="right" vertical="center"/>
    </xf>
    <xf numFmtId="165" fontId="14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vertical="center" wrapText="1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4" fillId="8" borderId="39" xfId="0" applyFont="1" applyFill="1" applyBorder="1" applyAlignment="1">
      <alignment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4">
    <cellStyle name="Millares" xfId="3" builtinId="3"/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85725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85725"/>
          <a:ext cx="7553326" cy="1251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30" zoomScaleNormal="130" workbookViewId="0">
      <selection activeCell="A4" sqref="A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2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0"/>
    </row>
    <row r="2" spans="1:7" ht="15" customHeight="1" x14ac:dyDescent="0.25">
      <c r="A2" s="2"/>
      <c r="B2" s="2"/>
      <c r="C2" s="2"/>
      <c r="D2" s="2"/>
      <c r="E2" s="2"/>
      <c r="F2" s="2"/>
      <c r="G2" s="20"/>
    </row>
    <row r="3" spans="1:7" ht="15" customHeight="1" x14ac:dyDescent="0.25">
      <c r="A3" s="2"/>
      <c r="B3" s="2"/>
      <c r="C3" s="2"/>
      <c r="D3" s="2"/>
      <c r="E3" s="2"/>
      <c r="F3" s="2"/>
      <c r="G3" s="20"/>
    </row>
    <row r="4" spans="1:7" ht="15" customHeight="1" x14ac:dyDescent="0.25">
      <c r="A4" s="2"/>
      <c r="B4" s="2"/>
      <c r="C4" s="2"/>
      <c r="D4" s="2"/>
      <c r="E4" s="2"/>
      <c r="F4" s="2"/>
      <c r="G4" s="20"/>
    </row>
    <row r="5" spans="1:7" ht="15" customHeight="1" x14ac:dyDescent="0.25">
      <c r="A5" s="2"/>
      <c r="B5" s="2"/>
      <c r="C5" s="2"/>
      <c r="D5" s="2"/>
      <c r="E5" s="2"/>
      <c r="F5" s="2"/>
      <c r="G5" s="20"/>
    </row>
    <row r="6" spans="1:7" ht="15" customHeight="1" x14ac:dyDescent="0.25">
      <c r="A6" s="2"/>
      <c r="B6" s="2"/>
      <c r="C6" s="2"/>
      <c r="D6" s="2"/>
      <c r="E6" s="2"/>
      <c r="F6" s="2"/>
      <c r="G6" s="20"/>
    </row>
    <row r="7" spans="1:7" ht="15" customHeight="1" x14ac:dyDescent="0.25">
      <c r="A7" s="2"/>
      <c r="B7" s="2"/>
      <c r="C7" s="2"/>
      <c r="D7" s="2"/>
      <c r="E7" s="2"/>
      <c r="F7" s="2"/>
      <c r="G7" s="20"/>
    </row>
    <row r="8" spans="1:7" ht="15" customHeight="1" x14ac:dyDescent="0.25">
      <c r="A8" s="2"/>
      <c r="B8" s="3"/>
      <c r="C8" s="4"/>
      <c r="D8" s="2"/>
      <c r="E8" s="4"/>
      <c r="F8" s="4"/>
      <c r="G8" s="21"/>
    </row>
    <row r="9" spans="1:7" ht="12" customHeight="1" x14ac:dyDescent="0.25">
      <c r="A9" s="5"/>
      <c r="B9" s="157" t="s">
        <v>0</v>
      </c>
      <c r="C9" s="7" t="s">
        <v>79</v>
      </c>
      <c r="D9" s="35"/>
      <c r="E9" s="165" t="s">
        <v>126</v>
      </c>
      <c r="F9" s="166"/>
      <c r="G9" s="28">
        <v>2000</v>
      </c>
    </row>
    <row r="10" spans="1:7" ht="12" customHeight="1" x14ac:dyDescent="0.25">
      <c r="A10" s="5"/>
      <c r="B10" s="6" t="s">
        <v>1</v>
      </c>
      <c r="C10" s="24" t="s">
        <v>80</v>
      </c>
      <c r="D10" s="35"/>
      <c r="E10" s="167" t="s">
        <v>2</v>
      </c>
      <c r="F10" s="168"/>
      <c r="G10" s="7" t="s">
        <v>75</v>
      </c>
    </row>
    <row r="11" spans="1:7" ht="12" customHeight="1" x14ac:dyDescent="0.25">
      <c r="A11" s="5"/>
      <c r="B11" s="6" t="s">
        <v>3</v>
      </c>
      <c r="C11" s="7" t="s">
        <v>81</v>
      </c>
      <c r="D11" s="35"/>
      <c r="E11" s="167" t="s">
        <v>82</v>
      </c>
      <c r="F11" s="168"/>
      <c r="G11" s="22">
        <v>3800</v>
      </c>
    </row>
    <row r="12" spans="1:7" ht="12" customHeight="1" x14ac:dyDescent="0.25">
      <c r="A12" s="5"/>
      <c r="B12" s="6" t="s">
        <v>4</v>
      </c>
      <c r="C12" s="8" t="s">
        <v>59</v>
      </c>
      <c r="D12" s="35"/>
      <c r="E12" s="32" t="s">
        <v>5</v>
      </c>
      <c r="F12" s="33"/>
      <c r="G12" s="17">
        <f>G9*G11</f>
        <v>7600000</v>
      </c>
    </row>
    <row r="13" spans="1:7" ht="12" customHeight="1" x14ac:dyDescent="0.25">
      <c r="A13" s="5"/>
      <c r="B13" s="6" t="s">
        <v>6</v>
      </c>
      <c r="C13" s="7" t="s">
        <v>60</v>
      </c>
      <c r="D13" s="35"/>
      <c r="E13" s="167" t="s">
        <v>7</v>
      </c>
      <c r="F13" s="168"/>
      <c r="G13" s="7" t="s">
        <v>56</v>
      </c>
    </row>
    <row r="14" spans="1:7" ht="12" customHeight="1" x14ac:dyDescent="0.25">
      <c r="A14" s="5"/>
      <c r="B14" s="6" t="s">
        <v>8</v>
      </c>
      <c r="C14" s="7" t="s">
        <v>83</v>
      </c>
      <c r="D14" s="35"/>
      <c r="E14" s="167" t="s">
        <v>9</v>
      </c>
      <c r="F14" s="168"/>
      <c r="G14" s="7" t="s">
        <v>84</v>
      </c>
    </row>
    <row r="15" spans="1:7" ht="12" customHeight="1" x14ac:dyDescent="0.25">
      <c r="A15" s="5"/>
      <c r="B15" s="6" t="s">
        <v>10</v>
      </c>
      <c r="C15" s="36" t="s">
        <v>127</v>
      </c>
      <c r="D15" s="35"/>
      <c r="E15" s="169" t="s">
        <v>11</v>
      </c>
      <c r="F15" s="170"/>
      <c r="G15" s="8" t="s">
        <v>85</v>
      </c>
    </row>
    <row r="16" spans="1:7" ht="12" customHeight="1" x14ac:dyDescent="0.25">
      <c r="A16" s="2"/>
      <c r="B16" s="37"/>
      <c r="C16" s="38"/>
      <c r="D16" s="39"/>
      <c r="E16" s="40"/>
      <c r="F16" s="40"/>
      <c r="G16" s="41"/>
    </row>
    <row r="17" spans="1:7" ht="12" customHeight="1" x14ac:dyDescent="0.25">
      <c r="A17" s="9"/>
      <c r="B17" s="158" t="s">
        <v>12</v>
      </c>
      <c r="C17" s="159"/>
      <c r="D17" s="159"/>
      <c r="E17" s="159"/>
      <c r="F17" s="159"/>
      <c r="G17" s="159"/>
    </row>
    <row r="18" spans="1:7" ht="12" customHeight="1" x14ac:dyDescent="0.25">
      <c r="A18" s="2"/>
      <c r="B18" s="42"/>
      <c r="C18" s="43"/>
      <c r="D18" s="43"/>
      <c r="E18" s="43"/>
      <c r="F18" s="44"/>
      <c r="G18" s="45"/>
    </row>
    <row r="19" spans="1:7" ht="12" customHeight="1" x14ac:dyDescent="0.25">
      <c r="A19" s="5"/>
      <c r="B19" s="46" t="s">
        <v>13</v>
      </c>
      <c r="C19" s="47"/>
      <c r="D19" s="48"/>
      <c r="E19" s="48"/>
      <c r="F19" s="48"/>
      <c r="G19" s="49"/>
    </row>
    <row r="20" spans="1:7" ht="24" customHeight="1" x14ac:dyDescent="0.25">
      <c r="A20" s="9"/>
      <c r="B20" s="50" t="s">
        <v>14</v>
      </c>
      <c r="C20" s="50" t="s">
        <v>15</v>
      </c>
      <c r="D20" s="50" t="s">
        <v>16</v>
      </c>
      <c r="E20" s="50" t="s">
        <v>17</v>
      </c>
      <c r="F20" s="50" t="s">
        <v>18</v>
      </c>
      <c r="G20" s="50" t="s">
        <v>19</v>
      </c>
    </row>
    <row r="21" spans="1:7" ht="12.75" customHeight="1" x14ac:dyDescent="0.25">
      <c r="A21" s="9"/>
      <c r="B21" s="51" t="s">
        <v>86</v>
      </c>
      <c r="C21" s="52" t="s">
        <v>20</v>
      </c>
      <c r="D21" s="53">
        <v>1</v>
      </c>
      <c r="E21" s="54" t="s">
        <v>87</v>
      </c>
      <c r="F21" s="55">
        <v>30000</v>
      </c>
      <c r="G21" s="56">
        <f t="shared" ref="G21:G26" si="0">F21*D21</f>
        <v>30000</v>
      </c>
    </row>
    <row r="22" spans="1:7" ht="12.75" customHeight="1" x14ac:dyDescent="0.25">
      <c r="A22" s="9"/>
      <c r="B22" s="51" t="s">
        <v>88</v>
      </c>
      <c r="C22" s="52" t="s">
        <v>20</v>
      </c>
      <c r="D22" s="53">
        <v>6</v>
      </c>
      <c r="E22" s="54" t="s">
        <v>89</v>
      </c>
      <c r="F22" s="55">
        <v>30000</v>
      </c>
      <c r="G22" s="56">
        <f t="shared" si="0"/>
        <v>180000</v>
      </c>
    </row>
    <row r="23" spans="1:7" ht="12.75" customHeight="1" x14ac:dyDescent="0.25">
      <c r="A23" s="9"/>
      <c r="B23" s="51" t="s">
        <v>69</v>
      </c>
      <c r="C23" s="52" t="s">
        <v>20</v>
      </c>
      <c r="D23" s="57">
        <v>2</v>
      </c>
      <c r="E23" s="54" t="s">
        <v>78</v>
      </c>
      <c r="F23" s="55">
        <v>30000</v>
      </c>
      <c r="G23" s="56">
        <f t="shared" si="0"/>
        <v>60000</v>
      </c>
    </row>
    <row r="24" spans="1:7" ht="12.75" customHeight="1" x14ac:dyDescent="0.25">
      <c r="A24" s="9"/>
      <c r="B24" s="51" t="s">
        <v>90</v>
      </c>
      <c r="C24" s="52" t="s">
        <v>20</v>
      </c>
      <c r="D24" s="57">
        <v>6</v>
      </c>
      <c r="E24" s="54" t="s">
        <v>91</v>
      </c>
      <c r="F24" s="55">
        <v>30000</v>
      </c>
      <c r="G24" s="56">
        <f t="shared" si="0"/>
        <v>180000</v>
      </c>
    </row>
    <row r="25" spans="1:7" ht="12.75" customHeight="1" x14ac:dyDescent="0.25">
      <c r="A25" s="9"/>
      <c r="B25" s="51" t="s">
        <v>92</v>
      </c>
      <c r="C25" s="52" t="s">
        <v>20</v>
      </c>
      <c r="D25" s="57">
        <v>12</v>
      </c>
      <c r="E25" s="54" t="s">
        <v>93</v>
      </c>
      <c r="F25" s="55">
        <v>30000</v>
      </c>
      <c r="G25" s="56">
        <f t="shared" si="0"/>
        <v>360000</v>
      </c>
    </row>
    <row r="26" spans="1:7" ht="12.75" customHeight="1" x14ac:dyDescent="0.25">
      <c r="A26" s="9"/>
      <c r="B26" s="51" t="s">
        <v>73</v>
      </c>
      <c r="C26" s="52" t="s">
        <v>20</v>
      </c>
      <c r="D26" s="57">
        <v>8</v>
      </c>
      <c r="E26" s="54" t="s">
        <v>94</v>
      </c>
      <c r="F26" s="55">
        <v>30000</v>
      </c>
      <c r="G26" s="56">
        <f t="shared" si="0"/>
        <v>240000</v>
      </c>
    </row>
    <row r="27" spans="1:7" ht="12.75" customHeight="1" x14ac:dyDescent="0.25">
      <c r="A27" s="9"/>
      <c r="B27" s="51" t="s">
        <v>95</v>
      </c>
      <c r="C27" s="52" t="s">
        <v>20</v>
      </c>
      <c r="D27" s="57">
        <v>8</v>
      </c>
      <c r="E27" s="54" t="s">
        <v>96</v>
      </c>
      <c r="F27" s="55">
        <v>30000</v>
      </c>
      <c r="G27" s="56">
        <f>F27*D27</f>
        <v>240000</v>
      </c>
    </row>
    <row r="28" spans="1:7" ht="12.75" customHeight="1" x14ac:dyDescent="0.25">
      <c r="A28" s="9"/>
      <c r="B28" s="51" t="s">
        <v>97</v>
      </c>
      <c r="C28" s="52" t="s">
        <v>20</v>
      </c>
      <c r="D28" s="57">
        <v>10</v>
      </c>
      <c r="E28" s="54" t="s">
        <v>96</v>
      </c>
      <c r="F28" s="55">
        <v>30000</v>
      </c>
      <c r="G28" s="56">
        <f>F28*D28</f>
        <v>300000</v>
      </c>
    </row>
    <row r="29" spans="1:7" ht="12.75" customHeight="1" x14ac:dyDescent="0.25">
      <c r="A29" s="9"/>
      <c r="B29" s="51" t="s">
        <v>98</v>
      </c>
      <c r="C29" s="52" t="s">
        <v>20</v>
      </c>
      <c r="D29" s="57">
        <v>30</v>
      </c>
      <c r="E29" s="54" t="s">
        <v>99</v>
      </c>
      <c r="F29" s="55">
        <v>30000</v>
      </c>
      <c r="G29" s="56">
        <f>F29*D29</f>
        <v>900000</v>
      </c>
    </row>
    <row r="30" spans="1:7" ht="12.75" customHeight="1" x14ac:dyDescent="0.25">
      <c r="A30" s="9"/>
      <c r="B30" s="10" t="s">
        <v>21</v>
      </c>
      <c r="C30" s="11"/>
      <c r="D30" s="11"/>
      <c r="E30" s="11"/>
      <c r="F30" s="12"/>
      <c r="G30" s="26">
        <f>SUM(G21:G29)</f>
        <v>2490000</v>
      </c>
    </row>
    <row r="31" spans="1:7" ht="15.75" customHeight="1" x14ac:dyDescent="0.25">
      <c r="A31" s="2"/>
      <c r="B31" s="42"/>
      <c r="C31" s="44"/>
      <c r="D31" s="44"/>
      <c r="E31" s="44"/>
      <c r="F31" s="58"/>
      <c r="G31" s="59"/>
    </row>
    <row r="32" spans="1:7" ht="12.75" customHeight="1" x14ac:dyDescent="0.25">
      <c r="A32" s="5"/>
      <c r="B32" s="60" t="s">
        <v>22</v>
      </c>
      <c r="C32" s="61"/>
      <c r="D32" s="62"/>
      <c r="E32" s="62"/>
      <c r="F32" s="63"/>
      <c r="G32" s="64"/>
    </row>
    <row r="33" spans="1:7" ht="12.75" customHeight="1" x14ac:dyDescent="0.25">
      <c r="A33" s="5"/>
      <c r="B33" s="65" t="s">
        <v>14</v>
      </c>
      <c r="C33" s="66" t="s">
        <v>15</v>
      </c>
      <c r="D33" s="66" t="s">
        <v>16</v>
      </c>
      <c r="E33" s="65" t="s">
        <v>61</v>
      </c>
      <c r="F33" s="66" t="s">
        <v>18</v>
      </c>
      <c r="G33" s="67" t="s">
        <v>19</v>
      </c>
    </row>
    <row r="34" spans="1:7" ht="12.75" customHeight="1" x14ac:dyDescent="0.25">
      <c r="A34" s="30"/>
      <c r="B34" s="68" t="s">
        <v>100</v>
      </c>
      <c r="C34" s="69" t="s">
        <v>74</v>
      </c>
      <c r="D34" s="69">
        <v>2</v>
      </c>
      <c r="E34" s="70" t="s">
        <v>64</v>
      </c>
      <c r="F34" s="69">
        <v>40000</v>
      </c>
      <c r="G34" s="31">
        <f t="shared" ref="G34:G38" si="1">F34*D34</f>
        <v>80000</v>
      </c>
    </row>
    <row r="35" spans="1:7" ht="12.75" customHeight="1" x14ac:dyDescent="0.25">
      <c r="A35" s="30"/>
      <c r="B35" s="68" t="s">
        <v>101</v>
      </c>
      <c r="C35" s="69" t="s">
        <v>74</v>
      </c>
      <c r="D35" s="69">
        <v>2</v>
      </c>
      <c r="E35" s="70" t="s">
        <v>102</v>
      </c>
      <c r="F35" s="69">
        <v>40000</v>
      </c>
      <c r="G35" s="31">
        <f t="shared" si="1"/>
        <v>80000</v>
      </c>
    </row>
    <row r="36" spans="1:7" ht="12.75" customHeight="1" x14ac:dyDescent="0.25">
      <c r="A36" s="30"/>
      <c r="B36" s="68" t="s">
        <v>103</v>
      </c>
      <c r="C36" s="69" t="s">
        <v>74</v>
      </c>
      <c r="D36" s="69">
        <v>1</v>
      </c>
      <c r="E36" s="70" t="s">
        <v>102</v>
      </c>
      <c r="F36" s="69">
        <v>40000</v>
      </c>
      <c r="G36" s="31">
        <f t="shared" si="1"/>
        <v>40000</v>
      </c>
    </row>
    <row r="37" spans="1:7" ht="12.75" customHeight="1" x14ac:dyDescent="0.25">
      <c r="A37" s="30"/>
      <c r="B37" s="68" t="s">
        <v>104</v>
      </c>
      <c r="C37" s="69" t="s">
        <v>74</v>
      </c>
      <c r="D37" s="69">
        <v>2</v>
      </c>
      <c r="E37" s="70" t="s">
        <v>62</v>
      </c>
      <c r="F37" s="69">
        <v>40000</v>
      </c>
      <c r="G37" s="31">
        <f t="shared" si="1"/>
        <v>80000</v>
      </c>
    </row>
    <row r="38" spans="1:7" ht="12" customHeight="1" x14ac:dyDescent="0.25">
      <c r="A38" s="30"/>
      <c r="B38" s="68" t="s">
        <v>105</v>
      </c>
      <c r="C38" s="69" t="s">
        <v>74</v>
      </c>
      <c r="D38" s="69">
        <v>2</v>
      </c>
      <c r="E38" s="70" t="s">
        <v>106</v>
      </c>
      <c r="F38" s="69">
        <v>40000</v>
      </c>
      <c r="G38" s="31">
        <f t="shared" si="1"/>
        <v>80000</v>
      </c>
    </row>
    <row r="39" spans="1:7" ht="12" customHeight="1" x14ac:dyDescent="0.25">
      <c r="A39" s="5"/>
      <c r="B39" s="71" t="s">
        <v>23</v>
      </c>
      <c r="C39" s="72"/>
      <c r="D39" s="72"/>
      <c r="E39" s="72"/>
      <c r="F39" s="73"/>
      <c r="G39" s="27">
        <f>SUM(G34:G38)</f>
        <v>360000</v>
      </c>
    </row>
    <row r="40" spans="1:7" s="1" customFormat="1" ht="24" customHeight="1" x14ac:dyDescent="0.25">
      <c r="A40" s="2"/>
      <c r="B40" s="74"/>
      <c r="C40" s="75"/>
      <c r="D40" s="75"/>
      <c r="E40" s="75"/>
      <c r="F40" s="76"/>
      <c r="G40" s="77"/>
    </row>
    <row r="41" spans="1:7" s="29" customFormat="1" ht="15" x14ac:dyDescent="0.25">
      <c r="A41" s="5"/>
      <c r="B41" s="60" t="s">
        <v>24</v>
      </c>
      <c r="C41" s="61"/>
      <c r="D41" s="62"/>
      <c r="E41" s="62"/>
      <c r="F41" s="63"/>
      <c r="G41" s="64"/>
    </row>
    <row r="42" spans="1:7" s="29" customFormat="1" ht="15" x14ac:dyDescent="0.25">
      <c r="A42" s="5"/>
      <c r="B42" s="78" t="s">
        <v>14</v>
      </c>
      <c r="C42" s="78" t="s">
        <v>15</v>
      </c>
      <c r="D42" s="78" t="s">
        <v>16</v>
      </c>
      <c r="E42" s="78" t="s">
        <v>17</v>
      </c>
      <c r="F42" s="79" t="s">
        <v>18</v>
      </c>
      <c r="G42" s="78" t="s">
        <v>19</v>
      </c>
    </row>
    <row r="43" spans="1:7" s="1" customFormat="1" ht="12" customHeight="1" x14ac:dyDescent="0.25">
      <c r="A43" s="9"/>
      <c r="B43" s="51" t="s">
        <v>57</v>
      </c>
      <c r="C43" s="54" t="s">
        <v>25</v>
      </c>
      <c r="D43" s="53">
        <v>1</v>
      </c>
      <c r="E43" s="80" t="s">
        <v>64</v>
      </c>
      <c r="F43" s="55">
        <v>120000</v>
      </c>
      <c r="G43" s="56">
        <f>F43*D43</f>
        <v>120000</v>
      </c>
    </row>
    <row r="44" spans="1:7" s="1" customFormat="1" ht="12" customHeight="1" x14ac:dyDescent="0.25">
      <c r="A44" s="9"/>
      <c r="B44" s="51" t="s">
        <v>107</v>
      </c>
      <c r="C44" s="54" t="s">
        <v>25</v>
      </c>
      <c r="D44" s="53">
        <v>3</v>
      </c>
      <c r="E44" s="80" t="s">
        <v>64</v>
      </c>
      <c r="F44" s="55">
        <v>45000</v>
      </c>
      <c r="G44" s="56">
        <f>F44*D44</f>
        <v>135000</v>
      </c>
    </row>
    <row r="45" spans="1:7" s="1" customFormat="1" ht="12" customHeight="1" x14ac:dyDescent="0.25">
      <c r="A45" s="9"/>
      <c r="B45" s="51" t="s">
        <v>108</v>
      </c>
      <c r="C45" s="54" t="s">
        <v>25</v>
      </c>
      <c r="D45" s="53">
        <v>2</v>
      </c>
      <c r="E45" s="80" t="s">
        <v>109</v>
      </c>
      <c r="F45" s="55">
        <v>20000</v>
      </c>
      <c r="G45" s="56">
        <f>F45*D45</f>
        <v>40000</v>
      </c>
    </row>
    <row r="46" spans="1:7" s="1" customFormat="1" ht="12.75" customHeight="1" x14ac:dyDescent="0.25">
      <c r="A46" s="5"/>
      <c r="B46" s="13" t="s">
        <v>26</v>
      </c>
      <c r="C46" s="14"/>
      <c r="D46" s="14"/>
      <c r="E46" s="14"/>
      <c r="F46" s="14"/>
      <c r="G46" s="27">
        <f>SUM(G43:G45)</f>
        <v>295000</v>
      </c>
    </row>
    <row r="47" spans="1:7" s="1" customFormat="1" ht="12.75" customHeight="1" x14ac:dyDescent="0.25">
      <c r="A47" s="2"/>
      <c r="B47" s="74"/>
      <c r="C47" s="75"/>
      <c r="D47" s="75"/>
      <c r="E47" s="75"/>
      <c r="F47" s="76"/>
      <c r="G47" s="77"/>
    </row>
    <row r="48" spans="1:7" s="1" customFormat="1" ht="12.75" customHeight="1" x14ac:dyDescent="0.25">
      <c r="A48" s="5"/>
      <c r="B48" s="60" t="s">
        <v>27</v>
      </c>
      <c r="C48" s="61"/>
      <c r="D48" s="62"/>
      <c r="E48" s="62"/>
      <c r="F48" s="63"/>
      <c r="G48" s="64"/>
    </row>
    <row r="49" spans="1:11" s="1" customFormat="1" ht="12.75" customHeight="1" x14ac:dyDescent="0.25">
      <c r="A49" s="5"/>
      <c r="B49" s="66" t="s">
        <v>28</v>
      </c>
      <c r="C49" s="66" t="s">
        <v>29</v>
      </c>
      <c r="D49" s="66" t="s">
        <v>30</v>
      </c>
      <c r="E49" s="66" t="s">
        <v>17</v>
      </c>
      <c r="F49" s="66" t="s">
        <v>18</v>
      </c>
      <c r="G49" s="81" t="s">
        <v>19</v>
      </c>
    </row>
    <row r="50" spans="1:11" s="1" customFormat="1" ht="12" customHeight="1" x14ac:dyDescent="0.25">
      <c r="A50" s="15"/>
      <c r="B50" s="82" t="s">
        <v>71</v>
      </c>
      <c r="C50" s="83"/>
      <c r="D50" s="83"/>
      <c r="E50" s="83"/>
      <c r="F50" s="83"/>
      <c r="G50" s="84"/>
    </row>
    <row r="51" spans="1:11" s="1" customFormat="1" ht="12" customHeight="1" x14ac:dyDescent="0.25">
      <c r="A51" s="15"/>
      <c r="B51" s="51" t="s">
        <v>72</v>
      </c>
      <c r="C51" s="57" t="s">
        <v>58</v>
      </c>
      <c r="D51" s="57">
        <v>150</v>
      </c>
      <c r="E51" s="80" t="s">
        <v>110</v>
      </c>
      <c r="F51" s="55">
        <v>3500</v>
      </c>
      <c r="G51" s="56">
        <f>F51*D51</f>
        <v>525000</v>
      </c>
    </row>
    <row r="52" spans="1:11" s="1" customFormat="1" ht="12" customHeight="1" x14ac:dyDescent="0.25">
      <c r="A52" s="15"/>
      <c r="B52" s="85" t="s">
        <v>76</v>
      </c>
      <c r="C52" s="83"/>
      <c r="D52" s="83"/>
      <c r="E52" s="83"/>
      <c r="F52" s="83"/>
      <c r="G52" s="84"/>
    </row>
    <row r="53" spans="1:11" s="1" customFormat="1" ht="12" customHeight="1" x14ac:dyDescent="0.25">
      <c r="A53" s="15"/>
      <c r="B53" s="86" t="s">
        <v>111</v>
      </c>
      <c r="C53" s="87" t="s">
        <v>58</v>
      </c>
      <c r="D53" s="87">
        <v>300</v>
      </c>
      <c r="E53" s="80" t="s">
        <v>70</v>
      </c>
      <c r="F53" s="88">
        <v>1600</v>
      </c>
      <c r="G53" s="89">
        <f t="shared" ref="G53:G54" si="2">F53*D53</f>
        <v>480000</v>
      </c>
      <c r="K53" s="16"/>
    </row>
    <row r="54" spans="1:11" s="1" customFormat="1" ht="12" customHeight="1" x14ac:dyDescent="0.25">
      <c r="A54" s="15"/>
      <c r="B54" s="86" t="s">
        <v>112</v>
      </c>
      <c r="C54" s="87" t="s">
        <v>58</v>
      </c>
      <c r="D54" s="87">
        <v>200</v>
      </c>
      <c r="E54" s="80" t="s">
        <v>62</v>
      </c>
      <c r="F54" s="88">
        <v>1500</v>
      </c>
      <c r="G54" s="89">
        <f t="shared" si="2"/>
        <v>300000</v>
      </c>
      <c r="K54" s="16"/>
    </row>
    <row r="55" spans="1:11" s="1" customFormat="1" ht="12" customHeight="1" x14ac:dyDescent="0.25">
      <c r="A55" s="15"/>
      <c r="B55" s="90" t="s">
        <v>113</v>
      </c>
      <c r="C55" s="87"/>
      <c r="D55" s="87"/>
      <c r="E55" s="80"/>
      <c r="F55" s="88"/>
      <c r="G55" s="89"/>
    </row>
    <row r="56" spans="1:11" s="1" customFormat="1" ht="12" customHeight="1" x14ac:dyDescent="0.25">
      <c r="A56" s="15"/>
      <c r="B56" s="86" t="s">
        <v>114</v>
      </c>
      <c r="C56" s="87" t="s">
        <v>66</v>
      </c>
      <c r="D56" s="87">
        <v>3</v>
      </c>
      <c r="E56" s="91" t="s">
        <v>65</v>
      </c>
      <c r="F56" s="88">
        <v>13000</v>
      </c>
      <c r="G56" s="89">
        <f t="shared" ref="G56:G61" si="3">F56*D56</f>
        <v>39000</v>
      </c>
    </row>
    <row r="57" spans="1:11" s="1" customFormat="1" ht="12" customHeight="1" x14ac:dyDescent="0.25">
      <c r="A57" s="15"/>
      <c r="B57" s="86" t="s">
        <v>115</v>
      </c>
      <c r="C57" s="87" t="s">
        <v>66</v>
      </c>
      <c r="D57" s="87">
        <v>1</v>
      </c>
      <c r="E57" s="91" t="s">
        <v>65</v>
      </c>
      <c r="F57" s="88">
        <v>23000</v>
      </c>
      <c r="G57" s="89">
        <f t="shared" si="3"/>
        <v>23000</v>
      </c>
    </row>
    <row r="58" spans="1:11" s="1" customFormat="1" ht="12" customHeight="1" x14ac:dyDescent="0.25">
      <c r="A58" s="15"/>
      <c r="B58" s="86" t="s">
        <v>116</v>
      </c>
      <c r="C58" s="87" t="s">
        <v>66</v>
      </c>
      <c r="D58" s="87">
        <v>4</v>
      </c>
      <c r="E58" s="91" t="s">
        <v>65</v>
      </c>
      <c r="F58" s="88">
        <v>18000</v>
      </c>
      <c r="G58" s="89">
        <f t="shared" si="3"/>
        <v>72000</v>
      </c>
    </row>
    <row r="59" spans="1:11" s="1" customFormat="1" ht="12" customHeight="1" x14ac:dyDescent="0.25">
      <c r="A59" s="15"/>
      <c r="B59" s="86" t="s">
        <v>117</v>
      </c>
      <c r="C59" s="87" t="s">
        <v>66</v>
      </c>
      <c r="D59" s="87">
        <v>1</v>
      </c>
      <c r="E59" s="80" t="s">
        <v>110</v>
      </c>
      <c r="F59" s="88">
        <v>36000</v>
      </c>
      <c r="G59" s="89">
        <f t="shared" si="3"/>
        <v>36000</v>
      </c>
    </row>
    <row r="60" spans="1:11" s="1" customFormat="1" ht="12" customHeight="1" x14ac:dyDescent="0.25">
      <c r="A60" s="15"/>
      <c r="B60" s="86" t="s">
        <v>118</v>
      </c>
      <c r="C60" s="87" t="s">
        <v>66</v>
      </c>
      <c r="D60" s="87">
        <v>2</v>
      </c>
      <c r="E60" s="91" t="s">
        <v>62</v>
      </c>
      <c r="F60" s="88">
        <v>9000</v>
      </c>
      <c r="G60" s="89">
        <f t="shared" si="3"/>
        <v>18000</v>
      </c>
    </row>
    <row r="61" spans="1:11" s="1" customFormat="1" ht="12" customHeight="1" x14ac:dyDescent="0.25">
      <c r="A61" s="15"/>
      <c r="B61" s="86" t="s">
        <v>67</v>
      </c>
      <c r="C61" s="87" t="s">
        <v>66</v>
      </c>
      <c r="D61" s="87">
        <v>3</v>
      </c>
      <c r="E61" s="91" t="s">
        <v>65</v>
      </c>
      <c r="F61" s="88">
        <v>12500</v>
      </c>
      <c r="G61" s="89">
        <f t="shared" si="3"/>
        <v>37500</v>
      </c>
    </row>
    <row r="62" spans="1:11" s="1" customFormat="1" ht="12" customHeight="1" x14ac:dyDescent="0.25">
      <c r="A62" s="15"/>
      <c r="B62" s="92" t="s">
        <v>32</v>
      </c>
      <c r="C62" s="93"/>
      <c r="D62" s="93"/>
      <c r="E62" s="93"/>
      <c r="F62" s="93"/>
      <c r="G62" s="94"/>
    </row>
    <row r="63" spans="1:11" s="1" customFormat="1" ht="12" customHeight="1" x14ac:dyDescent="0.25">
      <c r="A63" s="15"/>
      <c r="B63" s="86" t="s">
        <v>119</v>
      </c>
      <c r="C63" s="87" t="s">
        <v>68</v>
      </c>
      <c r="D63" s="87">
        <v>60</v>
      </c>
      <c r="E63" s="91" t="s">
        <v>63</v>
      </c>
      <c r="F63" s="88">
        <v>350</v>
      </c>
      <c r="G63" s="89">
        <f>F63*D63</f>
        <v>21000</v>
      </c>
    </row>
    <row r="64" spans="1:11" s="1" customFormat="1" ht="12" customHeight="1" x14ac:dyDescent="0.25">
      <c r="A64" s="15"/>
      <c r="B64" s="51" t="s">
        <v>120</v>
      </c>
      <c r="C64" s="57" t="s">
        <v>77</v>
      </c>
      <c r="D64" s="57">
        <v>2000</v>
      </c>
      <c r="E64" s="91" t="s">
        <v>63</v>
      </c>
      <c r="F64" s="55">
        <v>1</v>
      </c>
      <c r="G64" s="56">
        <f>F64*D64</f>
        <v>2000</v>
      </c>
    </row>
    <row r="65" spans="1:9" s="1" customFormat="1" ht="12" customHeight="1" x14ac:dyDescent="0.25">
      <c r="A65" s="15"/>
      <c r="B65" s="95" t="s">
        <v>31</v>
      </c>
      <c r="C65" s="96"/>
      <c r="D65" s="96"/>
      <c r="E65" s="96"/>
      <c r="F65" s="97"/>
      <c r="G65" s="98">
        <f>SUM(G50:G64)</f>
        <v>1553500</v>
      </c>
    </row>
    <row r="66" spans="1:9" s="1" customFormat="1" ht="12.75" customHeight="1" x14ac:dyDescent="0.25">
      <c r="A66" s="2"/>
      <c r="B66" s="99"/>
      <c r="C66" s="100"/>
      <c r="D66" s="100"/>
      <c r="E66" s="101"/>
      <c r="F66" s="102"/>
      <c r="G66" s="103"/>
    </row>
    <row r="67" spans="1:9" s="1" customFormat="1" ht="12.75" customHeight="1" x14ac:dyDescent="0.25">
      <c r="A67" s="5"/>
      <c r="B67" s="60" t="s">
        <v>32</v>
      </c>
      <c r="C67" s="61"/>
      <c r="D67" s="62"/>
      <c r="E67" s="62"/>
      <c r="F67" s="63"/>
      <c r="G67" s="64"/>
    </row>
    <row r="68" spans="1:9" s="1" customFormat="1" ht="12.75" customHeight="1" x14ac:dyDescent="0.25">
      <c r="A68" s="5"/>
      <c r="B68" s="65" t="s">
        <v>33</v>
      </c>
      <c r="C68" s="66" t="s">
        <v>29</v>
      </c>
      <c r="D68" s="66" t="s">
        <v>30</v>
      </c>
      <c r="E68" s="65" t="s">
        <v>17</v>
      </c>
      <c r="F68" s="66" t="s">
        <v>18</v>
      </c>
      <c r="G68" s="65" t="s">
        <v>19</v>
      </c>
    </row>
    <row r="69" spans="1:9" s="1" customFormat="1" ht="13.5" customHeight="1" x14ac:dyDescent="0.25">
      <c r="A69" s="15"/>
      <c r="B69" s="104"/>
      <c r="C69" s="105"/>
      <c r="D69" s="105"/>
      <c r="E69" s="18"/>
      <c r="F69" s="19"/>
      <c r="G69" s="19"/>
    </row>
    <row r="70" spans="1:9" s="1" customFormat="1" ht="12" customHeight="1" x14ac:dyDescent="0.25">
      <c r="A70" s="5"/>
      <c r="B70" s="106" t="s">
        <v>34</v>
      </c>
      <c r="C70" s="107"/>
      <c r="D70" s="107"/>
      <c r="E70" s="108"/>
      <c r="F70" s="109"/>
      <c r="G70" s="110">
        <f>+G69</f>
        <v>0</v>
      </c>
    </row>
    <row r="71" spans="1:9" s="1" customFormat="1" ht="12" customHeight="1" x14ac:dyDescent="0.25">
      <c r="A71" s="2"/>
      <c r="B71" s="111"/>
      <c r="C71" s="111"/>
      <c r="D71" s="111"/>
      <c r="E71" s="111"/>
      <c r="F71" s="112"/>
      <c r="G71" s="113"/>
    </row>
    <row r="72" spans="1:9" s="1" customFormat="1" ht="12.75" customHeight="1" x14ac:dyDescent="0.25">
      <c r="A72" s="15"/>
      <c r="B72" s="114" t="s">
        <v>35</v>
      </c>
      <c r="C72" s="115"/>
      <c r="D72" s="115"/>
      <c r="E72" s="115"/>
      <c r="F72" s="115"/>
      <c r="G72" s="116">
        <f>G30+G39+G46+G65+G70</f>
        <v>4698500</v>
      </c>
    </row>
    <row r="73" spans="1:9" s="1" customFormat="1" ht="12.75" customHeight="1" x14ac:dyDescent="0.25">
      <c r="A73" s="15"/>
      <c r="B73" s="117" t="s">
        <v>36</v>
      </c>
      <c r="C73" s="118"/>
      <c r="D73" s="118"/>
      <c r="E73" s="118"/>
      <c r="F73" s="118"/>
      <c r="G73" s="119">
        <f>G72*0.05</f>
        <v>234925</v>
      </c>
    </row>
    <row r="74" spans="1:9" s="1" customFormat="1" ht="12.75" customHeight="1" x14ac:dyDescent="0.25">
      <c r="A74" s="15"/>
      <c r="B74" s="120" t="s">
        <v>37</v>
      </c>
      <c r="C74" s="121"/>
      <c r="D74" s="121"/>
      <c r="E74" s="121"/>
      <c r="F74" s="121"/>
      <c r="G74" s="122">
        <f>G73+G72</f>
        <v>4933425</v>
      </c>
      <c r="I74" s="25"/>
    </row>
    <row r="75" spans="1:9" s="1" customFormat="1" ht="12.75" customHeight="1" x14ac:dyDescent="0.25">
      <c r="A75" s="15"/>
      <c r="B75" s="117" t="s">
        <v>38</v>
      </c>
      <c r="C75" s="118"/>
      <c r="D75" s="118"/>
      <c r="E75" s="118"/>
      <c r="F75" s="118"/>
      <c r="G75" s="119">
        <f>G12</f>
        <v>7600000</v>
      </c>
    </row>
    <row r="76" spans="1:9" s="1" customFormat="1" ht="12.75" customHeight="1" x14ac:dyDescent="0.25">
      <c r="A76" s="15"/>
      <c r="B76" s="123" t="s">
        <v>39</v>
      </c>
      <c r="C76" s="124"/>
      <c r="D76" s="124"/>
      <c r="E76" s="124"/>
      <c r="F76" s="124"/>
      <c r="G76" s="116">
        <f>G75-G74</f>
        <v>2666575</v>
      </c>
    </row>
    <row r="77" spans="1:9" s="1" customFormat="1" ht="12" customHeight="1" x14ac:dyDescent="0.25">
      <c r="A77" s="15"/>
      <c r="B77" s="125" t="s">
        <v>121</v>
      </c>
      <c r="C77" s="126"/>
      <c r="D77" s="126"/>
      <c r="E77" s="126"/>
      <c r="F77" s="126"/>
      <c r="G77" s="127"/>
    </row>
    <row r="78" spans="1:9" s="1" customFormat="1" ht="12" customHeight="1" thickBot="1" x14ac:dyDescent="0.3">
      <c r="A78" s="15"/>
      <c r="B78" s="128"/>
      <c r="C78" s="126"/>
      <c r="D78" s="126"/>
      <c r="E78" s="126"/>
      <c r="F78" s="126"/>
      <c r="G78" s="127"/>
    </row>
    <row r="79" spans="1:9" s="1" customFormat="1" ht="12" customHeight="1" x14ac:dyDescent="0.25">
      <c r="A79" s="15"/>
      <c r="B79" s="129" t="s">
        <v>122</v>
      </c>
      <c r="C79" s="130"/>
      <c r="D79" s="130"/>
      <c r="E79" s="130"/>
      <c r="F79" s="131"/>
      <c r="G79" s="127"/>
    </row>
    <row r="80" spans="1:9" s="1" customFormat="1" ht="12" customHeight="1" x14ac:dyDescent="0.25">
      <c r="A80" s="15"/>
      <c r="B80" s="132" t="s">
        <v>40</v>
      </c>
      <c r="C80" s="133"/>
      <c r="D80" s="133"/>
      <c r="E80" s="133"/>
      <c r="F80" s="134"/>
      <c r="G80" s="127"/>
    </row>
    <row r="81" spans="1:7" s="1" customFormat="1" ht="12" customHeight="1" x14ac:dyDescent="0.25">
      <c r="A81" s="15"/>
      <c r="B81" s="132" t="s">
        <v>41</v>
      </c>
      <c r="C81" s="133"/>
      <c r="D81" s="133"/>
      <c r="E81" s="133"/>
      <c r="F81" s="134"/>
      <c r="G81" s="127"/>
    </row>
    <row r="82" spans="1:7" s="1" customFormat="1" ht="12.75" customHeight="1" x14ac:dyDescent="0.25">
      <c r="A82" s="15"/>
      <c r="B82" s="132" t="s">
        <v>42</v>
      </c>
      <c r="C82" s="133"/>
      <c r="D82" s="133"/>
      <c r="E82" s="133"/>
      <c r="F82" s="134"/>
      <c r="G82" s="127"/>
    </row>
    <row r="83" spans="1:7" s="1" customFormat="1" ht="12" customHeight="1" x14ac:dyDescent="0.25">
      <c r="A83" s="15"/>
      <c r="B83" s="132" t="s">
        <v>43</v>
      </c>
      <c r="C83" s="133"/>
      <c r="D83" s="133"/>
      <c r="E83" s="133"/>
      <c r="F83" s="134"/>
      <c r="G83" s="127"/>
    </row>
    <row r="84" spans="1:7" s="1" customFormat="1" ht="12" customHeight="1" x14ac:dyDescent="0.25">
      <c r="A84" s="15"/>
      <c r="B84" s="132" t="s">
        <v>44</v>
      </c>
      <c r="C84" s="133"/>
      <c r="D84" s="133"/>
      <c r="E84" s="133"/>
      <c r="F84" s="134"/>
      <c r="G84" s="127"/>
    </row>
    <row r="85" spans="1:7" s="1" customFormat="1" ht="12" customHeight="1" thickBot="1" x14ac:dyDescent="0.3">
      <c r="A85" s="15"/>
      <c r="B85" s="135" t="s">
        <v>45</v>
      </c>
      <c r="C85" s="136"/>
      <c r="D85" s="136"/>
      <c r="E85" s="136"/>
      <c r="F85" s="137"/>
      <c r="G85" s="127"/>
    </row>
    <row r="86" spans="1:7" s="1" customFormat="1" ht="12" customHeight="1" x14ac:dyDescent="0.25">
      <c r="A86" s="15"/>
      <c r="B86" s="128"/>
      <c r="C86" s="133"/>
      <c r="D86" s="133"/>
      <c r="E86" s="133"/>
      <c r="F86" s="133"/>
      <c r="G86" s="127"/>
    </row>
    <row r="87" spans="1:7" s="1" customFormat="1" ht="12" customHeight="1" thickBot="1" x14ac:dyDescent="0.3">
      <c r="A87" s="15"/>
      <c r="B87" s="160" t="s">
        <v>46</v>
      </c>
      <c r="C87" s="161"/>
      <c r="D87" s="138"/>
      <c r="E87" s="139"/>
      <c r="F87" s="139"/>
      <c r="G87" s="127"/>
    </row>
    <row r="88" spans="1:7" s="1" customFormat="1" ht="12" customHeight="1" x14ac:dyDescent="0.25">
      <c r="A88" s="15"/>
      <c r="B88" s="140" t="s">
        <v>33</v>
      </c>
      <c r="C88" s="141" t="s">
        <v>47</v>
      </c>
      <c r="D88" s="142" t="s">
        <v>48</v>
      </c>
      <c r="E88" s="139"/>
      <c r="F88" s="139"/>
      <c r="G88" s="127"/>
    </row>
    <row r="89" spans="1:7" s="1" customFormat="1" ht="12.75" customHeight="1" x14ac:dyDescent="0.25">
      <c r="A89" s="15"/>
      <c r="B89" s="143" t="s">
        <v>49</v>
      </c>
      <c r="C89" s="144">
        <f>G30</f>
        <v>2490000</v>
      </c>
      <c r="D89" s="145">
        <f>(C89/C95)</f>
        <v>0.50472035147995564</v>
      </c>
      <c r="E89" s="139"/>
      <c r="F89" s="139"/>
      <c r="G89" s="127"/>
    </row>
    <row r="90" spans="1:7" s="1" customFormat="1" ht="12.75" customHeight="1" x14ac:dyDescent="0.25">
      <c r="A90" s="15"/>
      <c r="B90" s="143" t="s">
        <v>50</v>
      </c>
      <c r="C90" s="144">
        <f>G39</f>
        <v>360000</v>
      </c>
      <c r="D90" s="145">
        <v>0</v>
      </c>
      <c r="E90" s="139"/>
      <c r="F90" s="139"/>
      <c r="G90" s="127"/>
    </row>
    <row r="91" spans="1:7" s="1" customFormat="1" ht="15" customHeight="1" x14ac:dyDescent="0.25">
      <c r="A91" s="15"/>
      <c r="B91" s="143" t="s">
        <v>51</v>
      </c>
      <c r="C91" s="144">
        <f>G46</f>
        <v>295000</v>
      </c>
      <c r="D91" s="145">
        <f>(C91/C95)</f>
        <v>5.9796186219512812E-2</v>
      </c>
      <c r="E91" s="139"/>
      <c r="F91" s="139"/>
      <c r="G91" s="127"/>
    </row>
    <row r="92" spans="1:7" s="1" customFormat="1" ht="12" customHeight="1" x14ac:dyDescent="0.25">
      <c r="A92" s="15"/>
      <c r="B92" s="143" t="s">
        <v>28</v>
      </c>
      <c r="C92" s="144">
        <f>G65</f>
        <v>1553500</v>
      </c>
      <c r="D92" s="145">
        <f>(C92/C95)</f>
        <v>0.31489279760004457</v>
      </c>
      <c r="E92" s="139"/>
      <c r="F92" s="139"/>
      <c r="G92" s="127"/>
    </row>
    <row r="93" spans="1:7" s="1" customFormat="1" ht="12" customHeight="1" x14ac:dyDescent="0.25">
      <c r="A93" s="15"/>
      <c r="B93" s="143" t="s">
        <v>52</v>
      </c>
      <c r="C93" s="146">
        <f>G70</f>
        <v>0</v>
      </c>
      <c r="D93" s="145">
        <f>(C93/C95)</f>
        <v>0</v>
      </c>
      <c r="E93" s="147"/>
      <c r="F93" s="147"/>
      <c r="G93" s="127"/>
    </row>
    <row r="94" spans="1:7" s="1" customFormat="1" ht="12" customHeight="1" x14ac:dyDescent="0.25">
      <c r="A94" s="15"/>
      <c r="B94" s="143" t="s">
        <v>53</v>
      </c>
      <c r="C94" s="146">
        <f>G73</f>
        <v>234925</v>
      </c>
      <c r="D94" s="145">
        <f>(C94/C95)</f>
        <v>4.7619047619047616E-2</v>
      </c>
      <c r="E94" s="147"/>
      <c r="F94" s="147"/>
      <c r="G94" s="127"/>
    </row>
    <row r="95" spans="1:7" s="1" customFormat="1" ht="12" customHeight="1" thickBot="1" x14ac:dyDescent="0.3">
      <c r="A95" s="15"/>
      <c r="B95" s="148" t="s">
        <v>54</v>
      </c>
      <c r="C95" s="149">
        <f>SUM(C89:C94)</f>
        <v>4933425</v>
      </c>
      <c r="D95" s="150">
        <f>SUM(D89:D94)</f>
        <v>0.9270283829185606</v>
      </c>
      <c r="E95" s="147"/>
      <c r="F95" s="147"/>
      <c r="G95" s="127"/>
    </row>
    <row r="96" spans="1:7" s="1" customFormat="1" ht="12" customHeight="1" x14ac:dyDescent="0.25">
      <c r="A96" s="15"/>
      <c r="B96" s="128"/>
      <c r="C96" s="126"/>
      <c r="D96" s="126"/>
      <c r="E96" s="126"/>
      <c r="F96" s="126"/>
      <c r="G96" s="127"/>
    </row>
    <row r="97" spans="1:7" s="1" customFormat="1" ht="12" customHeight="1" thickBot="1" x14ac:dyDescent="0.3">
      <c r="A97" s="15"/>
      <c r="B97" s="34"/>
      <c r="C97" s="126"/>
      <c r="D97" s="126"/>
      <c r="E97" s="126"/>
      <c r="F97" s="126"/>
      <c r="G97" s="127"/>
    </row>
    <row r="98" spans="1:7" s="1" customFormat="1" ht="12" customHeight="1" thickBot="1" x14ac:dyDescent="0.3">
      <c r="A98" s="15"/>
      <c r="B98" s="162" t="s">
        <v>125</v>
      </c>
      <c r="C98" s="163"/>
      <c r="D98" s="163"/>
      <c r="E98" s="164"/>
      <c r="F98" s="147"/>
      <c r="G98" s="127"/>
    </row>
    <row r="99" spans="1:7" s="1" customFormat="1" ht="12.75" customHeight="1" x14ac:dyDescent="0.25">
      <c r="A99" s="15"/>
      <c r="B99" s="151" t="s">
        <v>123</v>
      </c>
      <c r="C99" s="152">
        <v>1800</v>
      </c>
      <c r="D99" s="152">
        <f>G9</f>
        <v>2000</v>
      </c>
      <c r="E99" s="152">
        <v>2200</v>
      </c>
      <c r="F99" s="153"/>
      <c r="G99" s="154"/>
    </row>
    <row r="100" spans="1:7" s="1" customFormat="1" ht="12" customHeight="1" thickBot="1" x14ac:dyDescent="0.3">
      <c r="A100" s="15"/>
      <c r="B100" s="148" t="s">
        <v>124</v>
      </c>
      <c r="C100" s="149">
        <f>(G74/C99)</f>
        <v>2740.7916666666665</v>
      </c>
      <c r="D100" s="149">
        <f>(G74/D99)</f>
        <v>2466.7125000000001</v>
      </c>
      <c r="E100" s="155">
        <f>(G74/E99)</f>
        <v>2242.465909090909</v>
      </c>
      <c r="F100" s="153"/>
      <c r="G100" s="154"/>
    </row>
    <row r="101" spans="1:7" s="1" customFormat="1" ht="12.75" customHeight="1" x14ac:dyDescent="0.25">
      <c r="A101" s="15"/>
      <c r="B101" s="125" t="s">
        <v>55</v>
      </c>
      <c r="C101" s="133"/>
      <c r="D101" s="133"/>
      <c r="E101" s="133"/>
      <c r="F101" s="133"/>
      <c r="G101" s="156"/>
    </row>
    <row r="102" spans="1:7" s="1" customFormat="1" ht="12" customHeight="1" x14ac:dyDescent="0.25">
      <c r="G102" s="23"/>
    </row>
    <row r="103" spans="1:7" s="1" customFormat="1" ht="12" customHeight="1" x14ac:dyDescent="0.25">
      <c r="G103" s="23"/>
    </row>
    <row r="104" spans="1:7" s="1" customFormat="1" ht="12.75" customHeight="1" x14ac:dyDescent="0.25">
      <c r="G104" s="23"/>
    </row>
    <row r="105" spans="1:7" s="1" customFormat="1" ht="15.6" customHeight="1" x14ac:dyDescent="0.25">
      <c r="G105" s="23"/>
    </row>
  </sheetData>
  <mergeCells count="9">
    <mergeCell ref="B17:G17"/>
    <mergeCell ref="B87:C87"/>
    <mergeCell ref="B98:E98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79" fitToHeight="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MANI</vt:lpstr>
      <vt:lpstr>MANI!Área_de_impresión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2022-06-16T21:45:20Z</cp:lastPrinted>
  <dcterms:created xsi:type="dcterms:W3CDTF">2020-11-27T12:49:26Z</dcterms:created>
  <dcterms:modified xsi:type="dcterms:W3CDTF">2022-06-16T21:45:32Z</dcterms:modified>
</cp:coreProperties>
</file>