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-120" yWindow="-120" windowWidth="20730" windowHeight="11160"/>
  </bookViews>
  <sheets>
    <sheet name="MANZANO" sheetId="1" r:id="rId1"/>
  </sheets>
  <definedNames>
    <definedName name="_xlnm.Print_Area" localSheetId="0">MANZANO!$B$1:$G$103</definedName>
  </definedNames>
  <calcPr calcId="152511"/>
</workbook>
</file>

<file path=xl/calcChain.xml><?xml version="1.0" encoding="utf-8"?>
<calcChain xmlns="http://schemas.openxmlformats.org/spreadsheetml/2006/main">
  <c r="G11" i="1" l="1"/>
  <c r="G64" i="1" l="1"/>
  <c r="G62" i="1"/>
  <c r="G63" i="1"/>
  <c r="G51" i="1"/>
  <c r="G56" i="1"/>
  <c r="G57" i="1"/>
  <c r="G59" i="1"/>
  <c r="G61" i="1"/>
  <c r="G65" i="1"/>
  <c r="G66" i="1"/>
  <c r="G20" i="1"/>
  <c r="G21" i="1"/>
  <c r="G22" i="1"/>
  <c r="G23" i="1"/>
  <c r="G24" i="1"/>
  <c r="G25" i="1"/>
  <c r="G38" i="1"/>
  <c r="G71" i="1"/>
  <c r="G54" i="1"/>
  <c r="G53" i="1"/>
  <c r="G52" i="1"/>
  <c r="G50" i="1"/>
  <c r="G39" i="1"/>
  <c r="G40" i="1"/>
  <c r="D101" i="1"/>
  <c r="G41" i="1"/>
  <c r="G42" i="1"/>
  <c r="G43" i="1"/>
  <c r="G44" i="1"/>
  <c r="G37" i="1"/>
  <c r="G26" i="1"/>
  <c r="G27" i="1"/>
  <c r="G45" i="1" l="1"/>
  <c r="C93" i="1" s="1"/>
  <c r="G67" i="1"/>
  <c r="C94" i="1" s="1"/>
  <c r="G72" i="1"/>
  <c r="C95" i="1" s="1"/>
  <c r="G28" i="1"/>
  <c r="G74" i="1" l="1"/>
  <c r="C91" i="1"/>
  <c r="C92" i="1"/>
  <c r="G77" i="1"/>
  <c r="G75" i="1" l="1"/>
  <c r="C96" i="1" s="1"/>
  <c r="G76" i="1" l="1"/>
  <c r="D102" i="1" s="1"/>
  <c r="C97" i="1"/>
  <c r="D91" i="1" s="1"/>
  <c r="C102" i="1" l="1"/>
  <c r="E102" i="1"/>
  <c r="G78" i="1"/>
  <c r="D96" i="1"/>
  <c r="D94" i="1"/>
  <c r="D95" i="1"/>
  <c r="D93" i="1"/>
  <c r="D97" i="1" l="1"/>
</calcChain>
</file>

<file path=xl/sharedStrings.xml><?xml version="1.0" encoding="utf-8"?>
<sst xmlns="http://schemas.openxmlformats.org/spreadsheetml/2006/main" count="195" uniqueCount="128">
  <si>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</si>
  <si>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</si>
  <si>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</si>
  <si>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</si>
  <si>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</si>
  <si>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</si>
  <si>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</si>
  <si>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</si>
  <si>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</si>
  <si>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</si>
  <si>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</si>
  <si>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</si>
  <si>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</si>
  <si>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</si>
  <si>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</si>
  <si>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</si>
  <si>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</si>
  <si>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</si>
  <si>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</si>
  <si>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</si>
  <si>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</si>
  <si>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</si>
  <si>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</si>
  <si>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</si>
  <si>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</si>
  <si>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</si>
  <si>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</si>
  <si>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</si>
  <si>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</si>
  <si>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</si>
  <si>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</si>
  <si>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</si>
  <si>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</si>
  <si>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</si>
  <si>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</si>
  <si>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</si>
  <si>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</si>
  <si>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</si>
  <si>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</si>
  <si>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</si>
  <si>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</si>
  <si>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</si>
  <si>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</si>
  <si>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</si>
  <si>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</si>
  <si>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</si>
  <si>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</si>
  <si>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</si>
  <si>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</si>
  <si>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</si>
  <si>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</si>
  <si>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</si>
  <si>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</si>
  <si>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</si>
  <si>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</si>
  <si>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</si>
  <si>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</si>
  <si>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</si>
  <si>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</si>
  <si>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</si>
  <si>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</si>
  <si>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</si>
  <si>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Rendimiento  (Unidades/hà)</t>
  </si>
  <si>
    <t>Costo unitario ($/ Unidades) (*)</t>
  </si>
  <si>
    <t>ESCENARIOS COSTO UNITARIO  ($/unidades)</t>
  </si>
  <si>
    <t>Todas</t>
  </si>
  <si>
    <t>Lib. B. O'Higgins</t>
  </si>
  <si>
    <t>Rancagua</t>
  </si>
  <si>
    <t>PRECIO ESPERADO ($/kg)</t>
  </si>
  <si>
    <t>FECHA ESTIMADA DEL  PRECIO VENTA</t>
  </si>
  <si>
    <t>Poda</t>
  </si>
  <si>
    <t>Raleo</t>
  </si>
  <si>
    <t>Control de malezas</t>
  </si>
  <si>
    <t>Enero - Marzo</t>
  </si>
  <si>
    <t>Septiembre</t>
  </si>
  <si>
    <t>Enero - Diciembre</t>
  </si>
  <si>
    <t>Octubre - Mayo</t>
  </si>
  <si>
    <t>Noviembre - Diciembre</t>
  </si>
  <si>
    <t>Surqueadura</t>
  </si>
  <si>
    <t>Triturar residuos de poda</t>
  </si>
  <si>
    <t>Julio</t>
  </si>
  <si>
    <t>Incorporar residuos (rastra)</t>
  </si>
  <si>
    <t>Agosto</t>
  </si>
  <si>
    <t>Cosecha, carro de arrastre</t>
  </si>
  <si>
    <t>Nebulizadora</t>
  </si>
  <si>
    <t>FERTILIZANTES</t>
  </si>
  <si>
    <t>Marzo - Noviembre</t>
  </si>
  <si>
    <t>lt</t>
  </si>
  <si>
    <t>Septiembre - Diciembre</t>
  </si>
  <si>
    <t>Potasio foliar</t>
  </si>
  <si>
    <t>FUNGICIDAS</t>
  </si>
  <si>
    <t>HERBICIDAS</t>
  </si>
  <si>
    <t>Roundup</t>
  </si>
  <si>
    <t>INSECTICIDAS</t>
  </si>
  <si>
    <t>Lorsban 4E</t>
  </si>
  <si>
    <t>Karate</t>
  </si>
  <si>
    <t>Septiembre - Marzo</t>
  </si>
  <si>
    <t>Citroliv</t>
  </si>
  <si>
    <t>Flete</t>
  </si>
  <si>
    <t>Fertilización</t>
  </si>
  <si>
    <t>septiembre</t>
  </si>
  <si>
    <t>Riego (16 riegos 8 meses)</t>
  </si>
  <si>
    <t>Varios, cercos, conducción, tutores, etc.</t>
  </si>
  <si>
    <t xml:space="preserve">Cosecha </t>
  </si>
  <si>
    <t>Mercado Interno</t>
  </si>
  <si>
    <t>Septiembre y Diciembre</t>
  </si>
  <si>
    <t>MANZANO</t>
  </si>
  <si>
    <t>Granny Smith</t>
  </si>
  <si>
    <t>Medio</t>
  </si>
  <si>
    <t>Abril</t>
  </si>
  <si>
    <t>Heladas, Sequía</t>
  </si>
  <si>
    <t>Kg</t>
  </si>
  <si>
    <t>Score 250 EC</t>
  </si>
  <si>
    <t>Polaris 40 WP</t>
  </si>
  <si>
    <t>Octubre</t>
  </si>
  <si>
    <t>Diciembre-Febrero</t>
  </si>
  <si>
    <t>Sulfato de Zinc</t>
  </si>
  <si>
    <t>Calcio Foliar</t>
  </si>
  <si>
    <t>Sevin 85 WP</t>
  </si>
  <si>
    <t>Octubre- Diciembre</t>
  </si>
  <si>
    <t>octubre</t>
  </si>
  <si>
    <t>Hurricane 70 Wp</t>
  </si>
  <si>
    <t>Dodine 65WG</t>
  </si>
  <si>
    <t xml:space="preserve">un 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</si>
  <si>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</si>
  <si>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</si>
  <si>
    <t>RENDIMIENTO (kg/ha)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</si>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</sst>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  <numFmt numFmtId="168" formatCode="_-* #,##0.00\ _$_-;\-* #,##0.00\ _$_-;_-* &quot;-&quot;??\ _$_-;_-@_-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u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0.39997558519241921"/>
      </left>
      <right style="thin">
        <color theme="2" tint="0.39997558519241921"/>
      </right>
      <top style="thin">
        <color theme="2" tint="0.39997558519241921"/>
      </top>
      <bottom style="thin">
        <color theme="2" tint="0.3999755851924192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 applyNumberFormat="0" applyFill="0" applyBorder="0" applyProtection="0"/>
    <xf numFmtId="0" fontId="4" fillId="0" borderId="18"/>
    <xf numFmtId="43" fontId="5" fillId="0" borderId="0" applyFont="0" applyFill="0" applyBorder="0" applyAlignment="0" applyProtection="0"/>
    <xf numFmtId="0" fontId="4" fillId="0" borderId="18"/>
    <xf numFmtId="0" fontId="1" fillId="0" borderId="18"/>
    <xf numFmtId="168" fontId="1" fillId="0" borderId="18" applyFont="0" applyFill="0" applyBorder="0" applyAlignment="0" applyProtection="0"/>
  </cellStyleXfs>
  <cellXfs count="171">
    <xf numFmtId="0" fontId="0" fillId="0" borderId="0" xfId="0" applyFont="1" applyAlignment="1"/>
    <xf numFmtId="0" fontId="2" fillId="2" borderId="7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right" vertical="center"/>
    </xf>
    <xf numFmtId="3" fontId="3" fillId="3" borderId="17" xfId="0" applyNumberFormat="1" applyFont="1" applyFill="1" applyBorder="1" applyAlignment="1">
      <alignment horizontal="center" vertical="center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49" fontId="6" fillId="5" borderId="50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right" vertical="center"/>
    </xf>
    <xf numFmtId="49" fontId="6" fillId="3" borderId="57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/>
    <xf numFmtId="0" fontId="2" fillId="2" borderId="52" xfId="0" applyFont="1" applyFill="1" applyBorder="1" applyAlignment="1"/>
    <xf numFmtId="3" fontId="2" fillId="2" borderId="52" xfId="0" applyNumberFormat="1" applyFont="1" applyFill="1" applyBorder="1" applyAlignment="1"/>
    <xf numFmtId="3" fontId="2" fillId="2" borderId="52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6" fillId="3" borderId="50" xfId="0" applyNumberFormat="1" applyFont="1" applyFill="1" applyBorder="1" applyAlignment="1">
      <alignment horizontal="center" vertical="center"/>
    </xf>
    <xf numFmtId="49" fontId="6" fillId="3" borderId="50" xfId="0" applyNumberFormat="1" applyFont="1" applyFill="1" applyBorder="1" applyAlignment="1">
      <alignment horizontal="center" vertical="center" wrapText="1"/>
    </xf>
    <xf numFmtId="49" fontId="6" fillId="3" borderId="50" xfId="0" applyNumberFormat="1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horizont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164" fontId="8" fillId="2" borderId="18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0" borderId="0" xfId="0" applyNumberFormat="1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/>
    <xf numFmtId="0" fontId="2" fillId="0" borderId="56" xfId="0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vertical="center" wrapText="1"/>
    </xf>
    <xf numFmtId="0" fontId="9" fillId="0" borderId="60" xfId="4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166" fontId="2" fillId="2" borderId="6" xfId="0" applyNumberFormat="1" applyFont="1" applyFill="1" applyBorder="1" applyAlignment="1">
      <alignment horizontal="right" wrapText="1"/>
    </xf>
    <xf numFmtId="49" fontId="2" fillId="0" borderId="56" xfId="0" applyNumberFormat="1" applyFont="1" applyFill="1" applyBorder="1" applyAlignment="1">
      <alignment horizontal="right"/>
    </xf>
    <xf numFmtId="0" fontId="2" fillId="2" borderId="10" xfId="0" applyFont="1" applyFill="1" applyBorder="1" applyAlignment="1"/>
    <xf numFmtId="0" fontId="2" fillId="2" borderId="20" xfId="0" applyFont="1" applyFill="1" applyBorder="1" applyAlignment="1"/>
    <xf numFmtId="0" fontId="2" fillId="0" borderId="57" xfId="0" applyNumberFormat="1" applyFont="1" applyBorder="1" applyAlignment="1"/>
    <xf numFmtId="0" fontId="2" fillId="0" borderId="57" xfId="0" applyNumberFormat="1" applyFont="1" applyBorder="1" applyAlignment="1">
      <alignment horizontal="center"/>
    </xf>
    <xf numFmtId="49" fontId="2" fillId="2" borderId="57" xfId="0" applyNumberFormat="1" applyFont="1" applyFill="1" applyBorder="1" applyAlignment="1">
      <alignment horizontal="center" wrapText="1"/>
    </xf>
    <xf numFmtId="3" fontId="2" fillId="2" borderId="57" xfId="0" applyNumberFormat="1" applyFont="1" applyFill="1" applyBorder="1" applyAlignment="1">
      <alignment horizontal="center" wrapText="1"/>
    </xf>
    <xf numFmtId="3" fontId="2" fillId="0" borderId="0" xfId="0" applyNumberFormat="1" applyFont="1" applyAlignment="1"/>
    <xf numFmtId="49" fontId="2" fillId="2" borderId="57" xfId="0" applyNumberFormat="1" applyFont="1" applyFill="1" applyBorder="1" applyAlignment="1">
      <alignment wrapText="1"/>
    </xf>
    <xf numFmtId="0" fontId="2" fillId="2" borderId="57" xfId="0" applyNumberFormat="1" applyFont="1" applyFill="1" applyBorder="1" applyAlignment="1">
      <alignment horizontal="center" wrapText="1"/>
    </xf>
    <xf numFmtId="0" fontId="2" fillId="0" borderId="57" xfId="1" applyFont="1" applyBorder="1" applyAlignment="1">
      <alignment wrapText="1"/>
    </xf>
    <xf numFmtId="0" fontId="2" fillId="0" borderId="57" xfId="0" applyFont="1" applyFill="1" applyBorder="1" applyAlignment="1">
      <alignment horizontal="center" wrapText="1"/>
    </xf>
    <xf numFmtId="167" fontId="2" fillId="0" borderId="57" xfId="0" applyNumberFormat="1" applyFont="1" applyFill="1" applyBorder="1" applyAlignment="1">
      <alignment horizontal="center" wrapText="1"/>
    </xf>
    <xf numFmtId="3" fontId="2" fillId="0" borderId="57" xfId="2" applyNumberFormat="1" applyFont="1" applyFill="1" applyBorder="1" applyAlignment="1">
      <alignment horizontal="center" wrapText="1"/>
    </xf>
    <xf numFmtId="0" fontId="2" fillId="0" borderId="57" xfId="1" applyFont="1" applyBorder="1" applyAlignment="1">
      <alignment horizontal="left" wrapText="1"/>
    </xf>
    <xf numFmtId="0" fontId="10" fillId="0" borderId="57" xfId="0" applyFont="1" applyFill="1" applyBorder="1" applyAlignment="1">
      <alignment horizontal="center" wrapText="1"/>
    </xf>
    <xf numFmtId="0" fontId="2" fillId="0" borderId="18" xfId="0" applyNumberFormat="1" applyFont="1" applyBorder="1" applyAlignment="1"/>
    <xf numFmtId="0" fontId="11" fillId="0" borderId="57" xfId="0" applyFont="1" applyFill="1" applyBorder="1" applyAlignment="1">
      <alignment horizontal="left" vertical="center" wrapText="1"/>
    </xf>
    <xf numFmtId="0" fontId="11" fillId="0" borderId="57" xfId="0" applyFont="1" applyFill="1" applyBorder="1" applyAlignment="1">
      <alignment horizontal="center" vertical="center" wrapText="1"/>
    </xf>
    <xf numFmtId="3" fontId="11" fillId="0" borderId="57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/>
    <xf numFmtId="0" fontId="2" fillId="0" borderId="57" xfId="0" applyFont="1" applyFill="1" applyBorder="1" applyAlignment="1">
      <alignment horizontal="center"/>
    </xf>
    <xf numFmtId="3" fontId="2" fillId="0" borderId="57" xfId="2" applyNumberFormat="1" applyFont="1" applyFill="1" applyBorder="1" applyAlignment="1">
      <alignment horizontal="center"/>
    </xf>
    <xf numFmtId="3" fontId="2" fillId="0" borderId="57" xfId="0" applyNumberFormat="1" applyFont="1" applyFill="1" applyBorder="1" applyAlignment="1">
      <alignment horizontal="center" wrapText="1"/>
    </xf>
    <xf numFmtId="0" fontId="2" fillId="0" borderId="57" xfId="0" applyNumberFormat="1" applyFont="1" applyBorder="1" applyAlignment="1">
      <alignment horizontal="center" vertical="center"/>
    </xf>
    <xf numFmtId="0" fontId="2" fillId="0" borderId="57" xfId="0" applyNumberFormat="1" applyFont="1" applyFill="1" applyBorder="1" applyAlignment="1">
      <alignment horizontal="left" vertical="center"/>
    </xf>
    <xf numFmtId="3" fontId="2" fillId="0" borderId="57" xfId="0" applyNumberFormat="1" applyFont="1" applyBorder="1" applyAlignment="1">
      <alignment horizontal="center"/>
    </xf>
    <xf numFmtId="0" fontId="2" fillId="0" borderId="57" xfId="0" applyNumberFormat="1" applyFont="1" applyFill="1" applyBorder="1" applyAlignment="1"/>
    <xf numFmtId="0" fontId="10" fillId="0" borderId="57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center" vertical="center" wrapText="1"/>
    </xf>
    <xf numFmtId="3" fontId="10" fillId="0" borderId="57" xfId="0" applyNumberFormat="1" applyFont="1" applyFill="1" applyBorder="1" applyAlignment="1">
      <alignment horizontal="center" vertical="center" wrapText="1"/>
    </xf>
    <xf numFmtId="0" fontId="2" fillId="0" borderId="57" xfId="0" applyNumberFormat="1" applyFont="1" applyFill="1" applyBorder="1" applyAlignment="1">
      <alignment horizontal="center"/>
    </xf>
    <xf numFmtId="0" fontId="2" fillId="0" borderId="57" xfId="0" applyFont="1" applyFill="1" applyBorder="1" applyAlignment="1">
      <alignment wrapText="1"/>
    </xf>
    <xf numFmtId="3" fontId="2" fillId="0" borderId="57" xfId="0" applyNumberFormat="1" applyFont="1" applyFill="1" applyBorder="1" applyAlignment="1">
      <alignment horizontal="center"/>
    </xf>
    <xf numFmtId="0" fontId="2" fillId="0" borderId="49" xfId="0" applyFont="1" applyFill="1" applyBorder="1"/>
    <xf numFmtId="0" fontId="12" fillId="0" borderId="56" xfId="0" applyFont="1" applyBorder="1" applyAlignment="1" applyProtection="1">
      <alignment horizontal="center" vertical="center"/>
      <protection locked="0"/>
    </xf>
    <xf numFmtId="0" fontId="10" fillId="0" borderId="56" xfId="3" applyFont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3" fontId="10" fillId="0" borderId="56" xfId="2" applyNumberFormat="1" applyFont="1" applyFill="1" applyBorder="1" applyAlignment="1" applyProtection="1">
      <alignment horizontal="center" vertical="center"/>
      <protection locked="0"/>
    </xf>
    <xf numFmtId="3" fontId="10" fillId="0" borderId="56" xfId="2" applyNumberFormat="1" applyFont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8" fillId="2" borderId="39" xfId="0" applyNumberFormat="1" applyFont="1" applyFill="1" applyBorder="1" applyAlignment="1">
      <alignment vertical="center"/>
    </xf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49" fontId="2" fillId="2" borderId="42" xfId="0" applyNumberFormat="1" applyFont="1" applyFill="1" applyBorder="1" applyAlignment="1">
      <alignment vertical="center"/>
    </xf>
    <xf numFmtId="0" fontId="2" fillId="2" borderId="18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/>
    <xf numFmtId="0" fontId="2" fillId="2" borderId="46" xfId="0" applyFont="1" applyFill="1" applyBorder="1" applyAlignment="1"/>
    <xf numFmtId="0" fontId="2" fillId="8" borderId="38" xfId="0" applyFont="1" applyFill="1" applyBorder="1" applyAlignment="1"/>
    <xf numFmtId="0" fontId="2" fillId="6" borderId="18" xfId="0" applyFont="1" applyFill="1" applyBorder="1" applyAlignment="1"/>
    <xf numFmtId="49" fontId="8" fillId="7" borderId="29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2" fillId="7" borderId="30" xfId="0" applyNumberFormat="1" applyFont="1" applyFill="1" applyBorder="1" applyAlignment="1">
      <alignment horizontal="center"/>
    </xf>
    <xf numFmtId="49" fontId="8" fillId="2" borderId="31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9" fontId="2" fillId="2" borderId="32" xfId="0" applyNumberFormat="1" applyFont="1" applyFill="1" applyBorder="1" applyAlignment="1"/>
    <xf numFmtId="165" fontId="8" fillId="2" borderId="6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165" fontId="8" fillId="7" borderId="34" xfId="0" applyNumberFormat="1" applyFont="1" applyFill="1" applyBorder="1" applyAlignment="1">
      <alignment vertical="center"/>
    </xf>
    <xf numFmtId="9" fontId="8" fillId="7" borderId="3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49" fontId="8" fillId="7" borderId="47" xfId="0" applyNumberFormat="1" applyFont="1" applyFill="1" applyBorder="1" applyAlignment="1">
      <alignment vertical="center"/>
    </xf>
    <xf numFmtId="3" fontId="8" fillId="7" borderId="48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5" fontId="8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5" fillId="8" borderId="53" xfId="0" applyNumberFormat="1" applyFont="1" applyFill="1" applyBorder="1" applyAlignment="1">
      <alignment horizontal="center" vertical="center"/>
    </xf>
    <xf numFmtId="49" fontId="15" fillId="8" borderId="54" xfId="0" applyNumberFormat="1" applyFont="1" applyFill="1" applyBorder="1" applyAlignment="1">
      <alignment horizontal="center" vertical="center"/>
    </xf>
    <xf numFmtId="49" fontId="15" fillId="8" borderId="55" xfId="0" applyNumberFormat="1" applyFont="1" applyFill="1" applyBorder="1" applyAlignment="1">
      <alignment horizontal="center" vertical="center"/>
    </xf>
    <xf numFmtId="49" fontId="15" fillId="8" borderId="36" xfId="0" applyNumberFormat="1" applyFont="1" applyFill="1" applyBorder="1" applyAlignment="1">
      <alignment vertical="center"/>
    </xf>
    <xf numFmtId="0" fontId="8" fillId="8" borderId="37" xfId="0" applyFont="1" applyFill="1" applyBorder="1" applyAlignment="1">
      <alignment vertical="center"/>
    </xf>
  </cellXfs>
  <cellStyles count="6">
    <cellStyle name="Millares" xfId="2" builtinId="3"/>
    <cellStyle name="Millares 2" xfId="5"/>
    <cellStyle name="Normal" xfId="0" builtinId="0"/>
    <cellStyle name="Normal 2" xfId="1"/>
    <cellStyle name="Normal 2 3" xfId="3"/>
    <cellStyle name="Normal 3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9524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85" zoomScale="140" zoomScaleNormal="140" workbookViewId="0">
      <selection activeCell="B1" sqref="B1:G103"/>
    </sheetView>
  </sheetViews>
  <sheetFormatPr baseColWidth="10" defaultColWidth="10.85546875" defaultRowHeight="11.25" customHeight="1"/>
  <cols>
    <col min="1" max="1" width="15.5703125" style="70" customWidth="1"/>
    <col min="2" max="2" width="21.28515625" style="70" customWidth="1"/>
    <col min="3" max="3" width="17" style="70" customWidth="1"/>
    <col min="4" max="4" width="14.85546875" style="70" customWidth="1"/>
    <col min="5" max="5" width="14.42578125" style="70" customWidth="1"/>
    <col min="6" max="6" width="18.7109375" style="70" customWidth="1"/>
    <col min="7" max="7" width="17.140625" style="156" customWidth="1"/>
    <col min="8" max="8" width="33.5703125" style="70" customWidth="1"/>
    <col min="9" max="255" width="10.85546875" style="70" customWidth="1"/>
    <col min="256" max="16384" width="10.85546875" style="71"/>
  </cols>
  <sheetData>
    <row r="1" spans="1:7" ht="15" customHeight="1">
      <c r="A1" s="68"/>
      <c r="B1" s="68"/>
      <c r="C1" s="68"/>
      <c r="D1" s="68"/>
      <c r="E1" s="68"/>
      <c r="F1" s="68"/>
      <c r="G1" s="69"/>
    </row>
    <row r="2" spans="1:7" ht="15" customHeight="1">
      <c r="A2" s="68"/>
      <c r="B2" s="68"/>
      <c r="C2" s="68"/>
      <c r="D2" s="68"/>
      <c r="E2" s="68"/>
      <c r="F2" s="68"/>
      <c r="G2" s="69"/>
    </row>
    <row r="3" spans="1:7" ht="15" customHeight="1">
      <c r="A3" s="68"/>
      <c r="B3" s="68"/>
      <c r="C3" s="68"/>
      <c r="D3" s="68"/>
      <c r="E3" s="68"/>
      <c r="F3" s="68"/>
      <c r="G3" s="69"/>
    </row>
    <row r="4" spans="1:7" ht="15" customHeight="1">
      <c r="A4" s="68"/>
      <c r="B4" s="68"/>
      <c r="C4" s="68"/>
      <c r="D4" s="68"/>
      <c r="E4" s="68"/>
      <c r="F4" s="68"/>
      <c r="G4" s="69"/>
    </row>
    <row r="5" spans="1:7" ht="15" customHeight="1">
      <c r="A5" s="68"/>
      <c r="B5" s="68"/>
      <c r="C5" s="68"/>
      <c r="D5" s="68"/>
      <c r="E5" s="68"/>
      <c r="F5" s="68"/>
      <c r="G5" s="69"/>
    </row>
    <row r="6" spans="1:7" ht="15" customHeight="1">
      <c r="A6" s="68"/>
      <c r="B6" s="68"/>
      <c r="C6" s="68"/>
      <c r="D6" s="68"/>
      <c r="E6" s="68"/>
      <c r="F6" s="68"/>
      <c r="G6" s="69"/>
    </row>
    <row r="7" spans="1:7" ht="15" customHeight="1">
      <c r="A7" s="68"/>
      <c r="B7" s="72"/>
      <c r="C7" s="14"/>
      <c r="D7" s="68"/>
      <c r="E7" s="14"/>
      <c r="F7" s="14"/>
      <c r="G7" s="73"/>
    </row>
    <row r="8" spans="1:7" ht="12" customHeight="1">
      <c r="A8" s="74"/>
      <c r="B8" s="11" t="s">
        <v>0</v>
      </c>
      <c r="C8" s="75" t="s">
        <v>106</v>
      </c>
      <c r="D8" s="1"/>
      <c r="E8" s="158" t="s">
        <v>126</v>
      </c>
      <c r="F8" s="159"/>
      <c r="G8" s="76">
        <v>55000</v>
      </c>
    </row>
    <row r="9" spans="1:7" ht="18" customHeight="1">
      <c r="A9" s="74"/>
      <c r="B9" s="77" t="s">
        <v>1</v>
      </c>
      <c r="C9" s="78" t="s">
        <v>107</v>
      </c>
      <c r="D9" s="1"/>
      <c r="E9" s="160" t="s">
        <v>69</v>
      </c>
      <c r="F9" s="161"/>
      <c r="G9" s="79" t="s">
        <v>109</v>
      </c>
    </row>
    <row r="10" spans="1:7" ht="14.25" customHeight="1">
      <c r="A10" s="74"/>
      <c r="B10" s="77" t="s">
        <v>2</v>
      </c>
      <c r="C10" s="75" t="s">
        <v>108</v>
      </c>
      <c r="D10" s="1"/>
      <c r="E10" s="160" t="s">
        <v>68</v>
      </c>
      <c r="F10" s="161"/>
      <c r="G10" s="80">
        <v>200</v>
      </c>
    </row>
    <row r="11" spans="1:7" ht="11.25" customHeight="1">
      <c r="A11" s="74"/>
      <c r="B11" s="77" t="s">
        <v>3</v>
      </c>
      <c r="C11" s="75" t="s">
        <v>66</v>
      </c>
      <c r="D11" s="1"/>
      <c r="E11" s="81" t="s">
        <v>4</v>
      </c>
      <c r="F11" s="82"/>
      <c r="G11" s="83">
        <f>(G8*G10)</f>
        <v>11000000</v>
      </c>
    </row>
    <row r="12" spans="1:7" ht="11.25" customHeight="1">
      <c r="A12" s="74"/>
      <c r="B12" s="77" t="s">
        <v>5</v>
      </c>
      <c r="C12" s="75" t="s">
        <v>67</v>
      </c>
      <c r="D12" s="1"/>
      <c r="E12" s="160" t="s">
        <v>6</v>
      </c>
      <c r="F12" s="161"/>
      <c r="G12" s="79" t="s">
        <v>104</v>
      </c>
    </row>
    <row r="13" spans="1:7" ht="13.5" customHeight="1">
      <c r="A13" s="74"/>
      <c r="B13" s="77" t="s">
        <v>7</v>
      </c>
      <c r="C13" s="75" t="s">
        <v>65</v>
      </c>
      <c r="D13" s="1"/>
      <c r="E13" s="160" t="s">
        <v>8</v>
      </c>
      <c r="F13" s="161"/>
      <c r="G13" s="79" t="s">
        <v>109</v>
      </c>
    </row>
    <row r="14" spans="1:7" ht="13.5">
      <c r="A14" s="74"/>
      <c r="B14" s="77" t="s">
        <v>9</v>
      </c>
      <c r="C14" s="84" t="s">
        <v>127</v>
      </c>
      <c r="D14" s="1"/>
      <c r="E14" s="162" t="s">
        <v>10</v>
      </c>
      <c r="F14" s="163"/>
      <c r="G14" s="157" t="s">
        <v>110</v>
      </c>
    </row>
    <row r="15" spans="1:7" ht="12" customHeight="1">
      <c r="A15" s="68"/>
      <c r="B15" s="12"/>
      <c r="C15" s="13"/>
      <c r="D15" s="14"/>
      <c r="E15" s="15"/>
      <c r="F15" s="15"/>
      <c r="G15" s="16"/>
    </row>
    <row r="16" spans="1:7" ht="12" customHeight="1">
      <c r="A16" s="85"/>
      <c r="B16" s="164" t="s">
        <v>11</v>
      </c>
      <c r="C16" s="165"/>
      <c r="D16" s="165"/>
      <c r="E16" s="165"/>
      <c r="F16" s="165"/>
      <c r="G16" s="165"/>
    </row>
    <row r="17" spans="1:13" ht="12" customHeight="1">
      <c r="A17" s="68"/>
      <c r="B17" s="17"/>
      <c r="C17" s="18"/>
      <c r="D17" s="18"/>
      <c r="E17" s="18"/>
      <c r="F17" s="19"/>
      <c r="G17" s="20"/>
    </row>
    <row r="18" spans="1:13" ht="12" customHeight="1">
      <c r="A18" s="74"/>
      <c r="B18" s="21" t="s">
        <v>12</v>
      </c>
      <c r="C18" s="22"/>
      <c r="D18" s="23"/>
      <c r="E18" s="23"/>
      <c r="F18" s="23"/>
      <c r="G18" s="24"/>
    </row>
    <row r="19" spans="1:13" ht="24" customHeight="1">
      <c r="A19" s="86"/>
      <c r="B19" s="25" t="s">
        <v>13</v>
      </c>
      <c r="C19" s="25" t="s">
        <v>14</v>
      </c>
      <c r="D19" s="25" t="s">
        <v>15</v>
      </c>
      <c r="E19" s="25" t="s">
        <v>16</v>
      </c>
      <c r="F19" s="25" t="s">
        <v>17</v>
      </c>
      <c r="G19" s="25" t="s">
        <v>18</v>
      </c>
    </row>
    <row r="20" spans="1:13" ht="12.75" customHeight="1">
      <c r="A20" s="86"/>
      <c r="B20" s="87" t="s">
        <v>70</v>
      </c>
      <c r="C20" s="88" t="s">
        <v>19</v>
      </c>
      <c r="D20" s="88">
        <v>25</v>
      </c>
      <c r="E20" s="89" t="s">
        <v>73</v>
      </c>
      <c r="F20" s="90">
        <v>28000</v>
      </c>
      <c r="G20" s="90">
        <f t="shared" ref="G20:G22" si="0">D20*F20</f>
        <v>700000</v>
      </c>
      <c r="L20" s="91"/>
      <c r="M20" s="91"/>
    </row>
    <row r="21" spans="1:13" ht="12.75" customHeight="1">
      <c r="A21" s="86"/>
      <c r="B21" s="87" t="s">
        <v>71</v>
      </c>
      <c r="C21" s="88" t="s">
        <v>19</v>
      </c>
      <c r="D21" s="88">
        <v>2</v>
      </c>
      <c r="E21" s="89" t="s">
        <v>74</v>
      </c>
      <c r="F21" s="90">
        <v>30000</v>
      </c>
      <c r="G21" s="90">
        <f t="shared" si="0"/>
        <v>60000</v>
      </c>
      <c r="L21" s="91"/>
      <c r="M21" s="91"/>
    </row>
    <row r="22" spans="1:13" ht="12.75" customHeight="1">
      <c r="A22" s="86"/>
      <c r="B22" s="87" t="s">
        <v>72</v>
      </c>
      <c r="C22" s="88" t="s">
        <v>19</v>
      </c>
      <c r="D22" s="88">
        <v>2</v>
      </c>
      <c r="E22" s="89" t="s">
        <v>75</v>
      </c>
      <c r="F22" s="90">
        <v>25000</v>
      </c>
      <c r="G22" s="90">
        <f t="shared" si="0"/>
        <v>50000</v>
      </c>
      <c r="L22" s="91"/>
      <c r="M22" s="91"/>
    </row>
    <row r="23" spans="1:13" ht="12.75" customHeight="1">
      <c r="A23" s="86"/>
      <c r="B23" s="87" t="s">
        <v>101</v>
      </c>
      <c r="C23" s="88" t="s">
        <v>19</v>
      </c>
      <c r="D23" s="88">
        <v>8</v>
      </c>
      <c r="E23" s="89" t="s">
        <v>76</v>
      </c>
      <c r="F23" s="90">
        <v>20000</v>
      </c>
      <c r="G23" s="90">
        <f>D23*F23</f>
        <v>160000</v>
      </c>
      <c r="L23" s="91"/>
      <c r="M23" s="91"/>
    </row>
    <row r="24" spans="1:13" ht="12.75" customHeight="1">
      <c r="A24" s="86"/>
      <c r="B24" s="87" t="s">
        <v>103</v>
      </c>
      <c r="C24" s="88" t="s">
        <v>19</v>
      </c>
      <c r="D24" s="88">
        <v>35</v>
      </c>
      <c r="E24" s="89" t="s">
        <v>77</v>
      </c>
      <c r="F24" s="90">
        <v>40000</v>
      </c>
      <c r="G24" s="90">
        <f>D24*F24</f>
        <v>1400000</v>
      </c>
      <c r="M24" s="91"/>
    </row>
    <row r="25" spans="1:13" ht="12.75" customHeight="1">
      <c r="A25" s="86"/>
      <c r="B25" s="87" t="s">
        <v>102</v>
      </c>
      <c r="C25" s="88" t="s">
        <v>19</v>
      </c>
      <c r="D25" s="88">
        <v>4</v>
      </c>
      <c r="E25" s="89" t="s">
        <v>75</v>
      </c>
      <c r="F25" s="90">
        <v>25000</v>
      </c>
      <c r="G25" s="90">
        <f>D25*F25</f>
        <v>100000</v>
      </c>
      <c r="M25" s="91"/>
    </row>
    <row r="26" spans="1:13" ht="12.75" customHeight="1">
      <c r="A26" s="86"/>
      <c r="B26" s="92" t="s">
        <v>58</v>
      </c>
      <c r="C26" s="89" t="s">
        <v>19</v>
      </c>
      <c r="D26" s="93">
        <v>4</v>
      </c>
      <c r="E26" s="89" t="s">
        <v>75</v>
      </c>
      <c r="F26" s="90">
        <v>25000</v>
      </c>
      <c r="G26" s="90">
        <f>D26*F26</f>
        <v>100000</v>
      </c>
      <c r="M26" s="91"/>
    </row>
    <row r="27" spans="1:13" ht="12.75" customHeight="1">
      <c r="A27" s="86"/>
      <c r="B27" s="92" t="s">
        <v>57</v>
      </c>
      <c r="C27" s="89" t="s">
        <v>19</v>
      </c>
      <c r="D27" s="93">
        <v>4</v>
      </c>
      <c r="E27" s="89" t="s">
        <v>105</v>
      </c>
      <c r="F27" s="90">
        <v>25000</v>
      </c>
      <c r="G27" s="90">
        <f>D27*F27</f>
        <v>100000</v>
      </c>
      <c r="M27" s="91"/>
    </row>
    <row r="28" spans="1:13" ht="12.75" customHeight="1">
      <c r="A28" s="86"/>
      <c r="B28" s="7" t="s">
        <v>20</v>
      </c>
      <c r="C28" s="8"/>
      <c r="D28" s="8"/>
      <c r="E28" s="8"/>
      <c r="F28" s="9"/>
      <c r="G28" s="10">
        <f>SUM(G20:G27)</f>
        <v>2670000</v>
      </c>
    </row>
    <row r="29" spans="1:13" ht="12" customHeight="1">
      <c r="A29" s="68"/>
      <c r="B29" s="26"/>
      <c r="C29" s="27"/>
      <c r="D29" s="27"/>
      <c r="E29" s="27"/>
      <c r="F29" s="28"/>
      <c r="G29" s="29"/>
    </row>
    <row r="30" spans="1:13" ht="12" customHeight="1">
      <c r="A30" s="74"/>
      <c r="B30" s="30" t="s">
        <v>21</v>
      </c>
      <c r="C30" s="31"/>
      <c r="D30" s="32"/>
      <c r="E30" s="32"/>
      <c r="F30" s="33"/>
      <c r="G30" s="34"/>
    </row>
    <row r="31" spans="1:13" ht="24" customHeight="1">
      <c r="A31" s="74"/>
      <c r="B31" s="35" t="s">
        <v>13</v>
      </c>
      <c r="C31" s="36" t="s">
        <v>14</v>
      </c>
      <c r="D31" s="36" t="s">
        <v>15</v>
      </c>
      <c r="E31" s="35" t="s">
        <v>55</v>
      </c>
      <c r="F31" s="36" t="s">
        <v>17</v>
      </c>
      <c r="G31" s="35" t="s">
        <v>18</v>
      </c>
    </row>
    <row r="32" spans="1:13" ht="12" customHeight="1">
      <c r="A32" s="74"/>
      <c r="B32" s="37"/>
      <c r="C32" s="38" t="s">
        <v>55</v>
      </c>
      <c r="D32" s="38" t="s">
        <v>55</v>
      </c>
      <c r="E32" s="38" t="s">
        <v>55</v>
      </c>
      <c r="F32" s="39" t="s">
        <v>55</v>
      </c>
      <c r="G32" s="40"/>
    </row>
    <row r="33" spans="1:13" ht="12" customHeight="1">
      <c r="A33" s="74"/>
      <c r="B33" s="41" t="s">
        <v>22</v>
      </c>
      <c r="C33" s="42"/>
      <c r="D33" s="42"/>
      <c r="E33" s="42"/>
      <c r="F33" s="43"/>
      <c r="G33" s="44"/>
    </row>
    <row r="34" spans="1:13" ht="12" customHeight="1">
      <c r="A34" s="68"/>
      <c r="B34" s="45"/>
      <c r="C34" s="46"/>
      <c r="D34" s="46"/>
      <c r="E34" s="46"/>
      <c r="F34" s="47"/>
      <c r="G34" s="48"/>
    </row>
    <row r="35" spans="1:13" ht="12" customHeight="1">
      <c r="A35" s="74"/>
      <c r="B35" s="30" t="s">
        <v>23</v>
      </c>
      <c r="C35" s="31"/>
      <c r="D35" s="32"/>
      <c r="E35" s="32"/>
      <c r="F35" s="33"/>
      <c r="G35" s="34"/>
    </row>
    <row r="36" spans="1:13" ht="24" customHeight="1">
      <c r="A36" s="74"/>
      <c r="B36" s="49" t="s">
        <v>13</v>
      </c>
      <c r="C36" s="49" t="s">
        <v>14</v>
      </c>
      <c r="D36" s="49" t="s">
        <v>15</v>
      </c>
      <c r="E36" s="49" t="s">
        <v>16</v>
      </c>
      <c r="F36" s="50" t="s">
        <v>17</v>
      </c>
      <c r="G36" s="49" t="s">
        <v>18</v>
      </c>
    </row>
    <row r="37" spans="1:13" ht="12.75" customHeight="1">
      <c r="A37" s="86"/>
      <c r="B37" s="94" t="s">
        <v>78</v>
      </c>
      <c r="C37" s="95" t="s">
        <v>24</v>
      </c>
      <c r="D37" s="96">
        <v>0.6</v>
      </c>
      <c r="E37" s="95" t="s">
        <v>76</v>
      </c>
      <c r="F37" s="97">
        <v>150000</v>
      </c>
      <c r="G37" s="90">
        <f>D37*F37</f>
        <v>90000</v>
      </c>
      <c r="M37" s="91"/>
    </row>
    <row r="38" spans="1:13" ht="12.75" customHeight="1">
      <c r="A38" s="86"/>
      <c r="B38" s="94" t="s">
        <v>99</v>
      </c>
      <c r="C38" s="95" t="s">
        <v>24</v>
      </c>
      <c r="D38" s="96">
        <v>1</v>
      </c>
      <c r="E38" s="95" t="s">
        <v>100</v>
      </c>
      <c r="F38" s="97">
        <v>120000</v>
      </c>
      <c r="G38" s="90">
        <f>D38*F38</f>
        <v>120000</v>
      </c>
      <c r="M38" s="91"/>
    </row>
    <row r="39" spans="1:13" ht="12.75" customHeight="1">
      <c r="A39" s="86"/>
      <c r="B39" s="94" t="s">
        <v>72</v>
      </c>
      <c r="C39" s="95" t="s">
        <v>24</v>
      </c>
      <c r="D39" s="95">
        <v>2</v>
      </c>
      <c r="E39" s="95" t="s">
        <v>75</v>
      </c>
      <c r="F39" s="97">
        <v>120000</v>
      </c>
      <c r="G39" s="90">
        <f t="shared" ref="G39:G40" si="1">D39*F39</f>
        <v>240000</v>
      </c>
      <c r="M39" s="91"/>
    </row>
    <row r="40" spans="1:13" ht="12.75" customHeight="1">
      <c r="A40" s="86"/>
      <c r="B40" s="98" t="s">
        <v>79</v>
      </c>
      <c r="C40" s="95" t="s">
        <v>24</v>
      </c>
      <c r="D40" s="95">
        <v>0.33</v>
      </c>
      <c r="E40" s="95" t="s">
        <v>80</v>
      </c>
      <c r="F40" s="97">
        <v>150000</v>
      </c>
      <c r="G40" s="90">
        <f t="shared" si="1"/>
        <v>49500</v>
      </c>
      <c r="M40" s="91"/>
    </row>
    <row r="41" spans="1:13" ht="12.75" customHeight="1">
      <c r="A41" s="86"/>
      <c r="B41" s="94" t="s">
        <v>81</v>
      </c>
      <c r="C41" s="95" t="s">
        <v>24</v>
      </c>
      <c r="D41" s="95">
        <v>0.33</v>
      </c>
      <c r="E41" s="95" t="s">
        <v>82</v>
      </c>
      <c r="F41" s="97">
        <v>150000</v>
      </c>
      <c r="G41" s="90">
        <f t="shared" ref="G41:G44" si="2">D41*F41</f>
        <v>49500</v>
      </c>
      <c r="M41" s="91"/>
    </row>
    <row r="42" spans="1:13" ht="12.75" customHeight="1">
      <c r="A42" s="86"/>
      <c r="B42" s="94" t="s">
        <v>83</v>
      </c>
      <c r="C42" s="95" t="s">
        <v>24</v>
      </c>
      <c r="D42" s="95">
        <v>3</v>
      </c>
      <c r="E42" s="95" t="s">
        <v>77</v>
      </c>
      <c r="F42" s="97">
        <v>120000</v>
      </c>
      <c r="G42" s="90">
        <f t="shared" si="2"/>
        <v>360000</v>
      </c>
      <c r="M42" s="91"/>
    </row>
    <row r="43" spans="1:13" ht="12.75" customHeight="1">
      <c r="A43" s="86"/>
      <c r="B43" s="94" t="s">
        <v>84</v>
      </c>
      <c r="C43" s="95" t="s">
        <v>24</v>
      </c>
      <c r="D43" s="99">
        <v>3</v>
      </c>
      <c r="E43" s="95" t="s">
        <v>75</v>
      </c>
      <c r="F43" s="97">
        <v>100000</v>
      </c>
      <c r="G43" s="90">
        <f t="shared" si="2"/>
        <v>300000</v>
      </c>
      <c r="M43" s="91"/>
    </row>
    <row r="44" spans="1:13" ht="12.75" customHeight="1">
      <c r="A44" s="86"/>
      <c r="B44" s="94" t="s">
        <v>59</v>
      </c>
      <c r="C44" s="95" t="s">
        <v>24</v>
      </c>
      <c r="D44" s="95">
        <v>0.5</v>
      </c>
      <c r="E44" s="95" t="s">
        <v>75</v>
      </c>
      <c r="F44" s="97">
        <v>150000</v>
      </c>
      <c r="G44" s="90">
        <f t="shared" si="2"/>
        <v>75000</v>
      </c>
      <c r="M44" s="91"/>
    </row>
    <row r="45" spans="1:13" ht="12.75" customHeight="1">
      <c r="A45" s="86"/>
      <c r="B45" s="7" t="s">
        <v>25</v>
      </c>
      <c r="C45" s="8"/>
      <c r="D45" s="8"/>
      <c r="E45" s="8"/>
      <c r="F45" s="8"/>
      <c r="G45" s="10">
        <f>SUM(G37:G44)</f>
        <v>1284000</v>
      </c>
    </row>
    <row r="46" spans="1:13" ht="12" customHeight="1">
      <c r="A46" s="68"/>
      <c r="B46" s="26"/>
      <c r="C46" s="27"/>
      <c r="D46" s="27"/>
      <c r="E46" s="27"/>
      <c r="F46" s="28"/>
      <c r="G46" s="29"/>
    </row>
    <row r="47" spans="1:13" ht="12" customHeight="1">
      <c r="A47" s="74"/>
      <c r="B47" s="30" t="s">
        <v>26</v>
      </c>
      <c r="C47" s="31"/>
      <c r="D47" s="32"/>
      <c r="E47" s="32"/>
      <c r="F47" s="33"/>
      <c r="G47" s="34"/>
    </row>
    <row r="48" spans="1:13" ht="24" customHeight="1">
      <c r="A48" s="74"/>
      <c r="B48" s="50" t="s">
        <v>27</v>
      </c>
      <c r="C48" s="50" t="s">
        <v>28</v>
      </c>
      <c r="D48" s="50" t="s">
        <v>29</v>
      </c>
      <c r="E48" s="50" t="s">
        <v>16</v>
      </c>
      <c r="F48" s="50" t="s">
        <v>17</v>
      </c>
      <c r="G48" s="51" t="s">
        <v>18</v>
      </c>
      <c r="K48" s="100"/>
    </row>
    <row r="49" spans="1:13" ht="12.75" customHeight="1">
      <c r="A49" s="86"/>
      <c r="B49" s="101" t="s">
        <v>85</v>
      </c>
      <c r="C49" s="102"/>
      <c r="D49" s="102"/>
      <c r="E49" s="102"/>
      <c r="F49" s="103"/>
      <c r="G49" s="103"/>
      <c r="K49" s="100"/>
    </row>
    <row r="50" spans="1:13" ht="12.75" customHeight="1">
      <c r="A50" s="86"/>
      <c r="B50" s="104" t="s">
        <v>56</v>
      </c>
      <c r="C50" s="105" t="s">
        <v>60</v>
      </c>
      <c r="D50" s="105">
        <v>250</v>
      </c>
      <c r="E50" s="105" t="s">
        <v>86</v>
      </c>
      <c r="F50" s="106">
        <v>1300</v>
      </c>
      <c r="G50" s="107">
        <f t="shared" ref="G50:G51" si="3">(D50*F50)</f>
        <v>325000</v>
      </c>
      <c r="K50" s="100"/>
      <c r="M50" s="91"/>
    </row>
    <row r="51" spans="1:13" ht="12.75" customHeight="1">
      <c r="A51" s="86"/>
      <c r="B51" s="87" t="s">
        <v>117</v>
      </c>
      <c r="C51" s="108" t="s">
        <v>111</v>
      </c>
      <c r="D51" s="108">
        <v>20</v>
      </c>
      <c r="E51" s="105" t="s">
        <v>88</v>
      </c>
      <c r="F51" s="108">
        <v>5450</v>
      </c>
      <c r="G51" s="107">
        <f t="shared" si="3"/>
        <v>109000</v>
      </c>
      <c r="K51" s="100"/>
      <c r="M51" s="91"/>
    </row>
    <row r="52" spans="1:13" ht="12.75" customHeight="1">
      <c r="A52" s="86"/>
      <c r="B52" s="104" t="s">
        <v>89</v>
      </c>
      <c r="C52" s="105" t="s">
        <v>87</v>
      </c>
      <c r="D52" s="105">
        <v>20</v>
      </c>
      <c r="E52" s="105" t="s">
        <v>88</v>
      </c>
      <c r="F52" s="106">
        <v>7440</v>
      </c>
      <c r="G52" s="107">
        <f>(D52*F52)</f>
        <v>148800</v>
      </c>
      <c r="K52" s="100"/>
      <c r="M52" s="91"/>
    </row>
    <row r="53" spans="1:13" ht="12.75" customHeight="1">
      <c r="A53" s="86"/>
      <c r="B53" s="104" t="s">
        <v>61</v>
      </c>
      <c r="C53" s="105" t="s">
        <v>60</v>
      </c>
      <c r="D53" s="105">
        <v>150</v>
      </c>
      <c r="E53" s="105" t="s">
        <v>86</v>
      </c>
      <c r="F53" s="106">
        <v>1372</v>
      </c>
      <c r="G53" s="107">
        <f>(D53*F53)</f>
        <v>205800</v>
      </c>
      <c r="L53" s="91"/>
      <c r="M53" s="91"/>
    </row>
    <row r="54" spans="1:13" ht="12.75" customHeight="1">
      <c r="A54" s="86"/>
      <c r="B54" s="104" t="s">
        <v>116</v>
      </c>
      <c r="C54" s="105" t="s">
        <v>60</v>
      </c>
      <c r="D54" s="105">
        <v>15</v>
      </c>
      <c r="E54" s="105" t="s">
        <v>86</v>
      </c>
      <c r="F54" s="106">
        <v>1200</v>
      </c>
      <c r="G54" s="107">
        <f>(D54*F54)</f>
        <v>18000</v>
      </c>
      <c r="L54" s="91"/>
      <c r="M54" s="91"/>
    </row>
    <row r="55" spans="1:13" ht="12.75" customHeight="1">
      <c r="A55" s="86"/>
      <c r="B55" s="101" t="s">
        <v>90</v>
      </c>
      <c r="C55" s="105"/>
      <c r="D55" s="102"/>
      <c r="E55" s="102"/>
      <c r="F55" s="103"/>
      <c r="G55" s="107"/>
      <c r="K55" s="100"/>
      <c r="L55" s="91"/>
      <c r="M55" s="91"/>
    </row>
    <row r="56" spans="1:13" ht="12.75" customHeight="1">
      <c r="A56" s="86"/>
      <c r="B56" s="109" t="s">
        <v>122</v>
      </c>
      <c r="C56" s="88" t="s">
        <v>60</v>
      </c>
      <c r="D56" s="88">
        <v>2</v>
      </c>
      <c r="E56" s="88" t="s">
        <v>74</v>
      </c>
      <c r="F56" s="110">
        <v>35000</v>
      </c>
      <c r="G56" s="107">
        <f>(D56*F56)</f>
        <v>70000</v>
      </c>
      <c r="K56" s="100"/>
      <c r="L56" s="91"/>
      <c r="M56" s="91"/>
    </row>
    <row r="57" spans="1:13" ht="12.75" customHeight="1">
      <c r="A57" s="86"/>
      <c r="B57" s="111" t="s">
        <v>112</v>
      </c>
      <c r="C57" s="88" t="s">
        <v>60</v>
      </c>
      <c r="D57" s="88">
        <v>1</v>
      </c>
      <c r="E57" s="88" t="s">
        <v>114</v>
      </c>
      <c r="F57" s="110">
        <v>42000</v>
      </c>
      <c r="G57" s="107">
        <f>(D57*F57)</f>
        <v>42000</v>
      </c>
      <c r="K57" s="100"/>
      <c r="L57" s="91"/>
      <c r="M57" s="91"/>
    </row>
    <row r="58" spans="1:13" ht="12.75" customHeight="1">
      <c r="A58" s="86"/>
      <c r="B58" s="101" t="s">
        <v>91</v>
      </c>
      <c r="C58" s="105"/>
      <c r="D58" s="105"/>
      <c r="E58" s="105"/>
      <c r="F58" s="106"/>
      <c r="G58" s="107"/>
      <c r="L58" s="91"/>
      <c r="M58" s="91"/>
    </row>
    <row r="59" spans="1:13" ht="12.75" customHeight="1">
      <c r="A59" s="86"/>
      <c r="B59" s="104" t="s">
        <v>92</v>
      </c>
      <c r="C59" s="105" t="s">
        <v>87</v>
      </c>
      <c r="D59" s="105">
        <v>4</v>
      </c>
      <c r="E59" s="105" t="s">
        <v>96</v>
      </c>
      <c r="F59" s="106">
        <v>20000</v>
      </c>
      <c r="G59" s="107">
        <f>(D59*F59)</f>
        <v>80000</v>
      </c>
      <c r="L59" s="91"/>
      <c r="M59" s="91"/>
    </row>
    <row r="60" spans="1:13" ht="12.75" customHeight="1">
      <c r="A60" s="86"/>
      <c r="B60" s="101" t="s">
        <v>93</v>
      </c>
      <c r="C60" s="105"/>
      <c r="D60" s="105"/>
      <c r="E60" s="105"/>
      <c r="F60" s="106"/>
      <c r="G60" s="107"/>
    </row>
    <row r="61" spans="1:13" ht="12.75" customHeight="1">
      <c r="A61" s="86"/>
      <c r="B61" s="112" t="s">
        <v>94</v>
      </c>
      <c r="C61" s="113" t="s">
        <v>87</v>
      </c>
      <c r="D61" s="113">
        <v>5</v>
      </c>
      <c r="E61" s="113" t="s">
        <v>82</v>
      </c>
      <c r="F61" s="114">
        <v>13000</v>
      </c>
      <c r="G61" s="107">
        <f>(D61*F61)</f>
        <v>65000</v>
      </c>
      <c r="L61" s="91"/>
      <c r="M61" s="91"/>
    </row>
    <row r="62" spans="1:13" ht="12.75" customHeight="1">
      <c r="A62" s="86"/>
      <c r="B62" s="87" t="s">
        <v>113</v>
      </c>
      <c r="C62" s="88" t="s">
        <v>60</v>
      </c>
      <c r="D62" s="115">
        <v>4</v>
      </c>
      <c r="E62" s="115" t="s">
        <v>119</v>
      </c>
      <c r="F62" s="114">
        <v>8940</v>
      </c>
      <c r="G62" s="107">
        <f t="shared" ref="G62:G64" si="4">(D62*F62)</f>
        <v>35760</v>
      </c>
      <c r="L62" s="91"/>
      <c r="M62" s="91"/>
    </row>
    <row r="63" spans="1:13" ht="12.75" customHeight="1">
      <c r="A63" s="86"/>
      <c r="B63" s="87" t="s">
        <v>118</v>
      </c>
      <c r="C63" s="88" t="s">
        <v>60</v>
      </c>
      <c r="D63" s="115">
        <v>2</v>
      </c>
      <c r="E63" s="115" t="s">
        <v>120</v>
      </c>
      <c r="F63" s="106">
        <v>56890</v>
      </c>
      <c r="G63" s="107">
        <f t="shared" si="4"/>
        <v>113780</v>
      </c>
      <c r="L63" s="91"/>
      <c r="M63" s="91"/>
    </row>
    <row r="64" spans="1:13" ht="12.75" customHeight="1">
      <c r="A64" s="86"/>
      <c r="B64" s="87" t="s">
        <v>121</v>
      </c>
      <c r="C64" s="88" t="s">
        <v>60</v>
      </c>
      <c r="D64" s="115">
        <v>0.5</v>
      </c>
      <c r="E64" s="115" t="s">
        <v>115</v>
      </c>
      <c r="F64" s="106">
        <v>61390</v>
      </c>
      <c r="G64" s="107">
        <f t="shared" si="4"/>
        <v>30695</v>
      </c>
      <c r="L64" s="91"/>
      <c r="M64" s="91"/>
    </row>
    <row r="65" spans="1:13" ht="12.75" customHeight="1">
      <c r="A65" s="86"/>
      <c r="B65" s="116" t="s">
        <v>95</v>
      </c>
      <c r="C65" s="105" t="s">
        <v>87</v>
      </c>
      <c r="D65" s="95">
        <v>1</v>
      </c>
      <c r="E65" s="95" t="s">
        <v>96</v>
      </c>
      <c r="F65" s="106">
        <v>40500</v>
      </c>
      <c r="G65" s="107">
        <f>(D65*F65)</f>
        <v>40500</v>
      </c>
      <c r="L65" s="91"/>
      <c r="M65" s="91"/>
    </row>
    <row r="66" spans="1:13" ht="12.75" customHeight="1">
      <c r="A66" s="86"/>
      <c r="B66" s="104" t="s">
        <v>97</v>
      </c>
      <c r="C66" s="105" t="s">
        <v>87</v>
      </c>
      <c r="D66" s="105">
        <v>40</v>
      </c>
      <c r="E66" s="105" t="s">
        <v>80</v>
      </c>
      <c r="F66" s="117">
        <v>2800</v>
      </c>
      <c r="G66" s="107">
        <f>(D66*F66)</f>
        <v>112000</v>
      </c>
      <c r="L66" s="91"/>
      <c r="M66" s="91"/>
    </row>
    <row r="67" spans="1:13" ht="13.5" customHeight="1">
      <c r="A67" s="86"/>
      <c r="B67" s="7" t="s">
        <v>30</v>
      </c>
      <c r="C67" s="8"/>
      <c r="D67" s="8"/>
      <c r="E67" s="8"/>
      <c r="F67" s="9"/>
      <c r="G67" s="10">
        <f>SUM(G50:G66)</f>
        <v>1396335</v>
      </c>
    </row>
    <row r="68" spans="1:13" ht="12" customHeight="1">
      <c r="A68" s="68"/>
      <c r="B68" s="26"/>
      <c r="C68" s="27"/>
      <c r="D68" s="27"/>
      <c r="E68" s="52"/>
      <c r="F68" s="28"/>
      <c r="G68" s="29"/>
    </row>
    <row r="69" spans="1:13" ht="12" customHeight="1">
      <c r="A69" s="74"/>
      <c r="B69" s="30" t="s">
        <v>31</v>
      </c>
      <c r="C69" s="31"/>
      <c r="D69" s="32"/>
      <c r="E69" s="32"/>
      <c r="F69" s="33"/>
      <c r="G69" s="34"/>
    </row>
    <row r="70" spans="1:13" ht="24" customHeight="1">
      <c r="A70" s="74"/>
      <c r="B70" s="49" t="s">
        <v>32</v>
      </c>
      <c r="C70" s="50" t="s">
        <v>28</v>
      </c>
      <c r="D70" s="50" t="s">
        <v>29</v>
      </c>
      <c r="E70" s="49" t="s">
        <v>16</v>
      </c>
      <c r="F70" s="50" t="s">
        <v>17</v>
      </c>
      <c r="G70" s="49" t="s">
        <v>18</v>
      </c>
    </row>
    <row r="71" spans="1:13" ht="16.5" customHeight="1">
      <c r="A71" s="86"/>
      <c r="B71" s="118" t="s">
        <v>98</v>
      </c>
      <c r="C71" s="119" t="s">
        <v>123</v>
      </c>
      <c r="D71" s="120">
        <v>1</v>
      </c>
      <c r="E71" s="121" t="s">
        <v>109</v>
      </c>
      <c r="F71" s="122">
        <v>200000</v>
      </c>
      <c r="G71" s="123">
        <f>+F71*D71</f>
        <v>200000</v>
      </c>
    </row>
    <row r="72" spans="1:13" ht="13.5" customHeight="1">
      <c r="A72" s="74"/>
      <c r="B72" s="2" t="s">
        <v>33</v>
      </c>
      <c r="C72" s="3"/>
      <c r="D72" s="3"/>
      <c r="E72" s="5"/>
      <c r="F72" s="4"/>
      <c r="G72" s="6">
        <f>+G71</f>
        <v>200000</v>
      </c>
      <c r="I72" s="91"/>
    </row>
    <row r="73" spans="1:13" ht="12" customHeight="1">
      <c r="A73" s="68"/>
      <c r="B73" s="53"/>
      <c r="C73" s="53"/>
      <c r="D73" s="53"/>
      <c r="E73" s="53"/>
      <c r="F73" s="54"/>
      <c r="G73" s="55"/>
    </row>
    <row r="74" spans="1:13" ht="12" customHeight="1">
      <c r="A74" s="86"/>
      <c r="B74" s="56" t="s">
        <v>34</v>
      </c>
      <c r="C74" s="57"/>
      <c r="D74" s="57"/>
      <c r="E74" s="57"/>
      <c r="F74" s="57"/>
      <c r="G74" s="58">
        <f>G28+G33+G45+G67+G71</f>
        <v>5550335</v>
      </c>
    </row>
    <row r="75" spans="1:13" ht="12" customHeight="1">
      <c r="A75" s="86"/>
      <c r="B75" s="59" t="s">
        <v>35</v>
      </c>
      <c r="C75" s="60"/>
      <c r="D75" s="60"/>
      <c r="E75" s="60"/>
      <c r="F75" s="60"/>
      <c r="G75" s="61">
        <f>G74*0.05</f>
        <v>277516.75</v>
      </c>
    </row>
    <row r="76" spans="1:13" ht="12" customHeight="1">
      <c r="A76" s="86"/>
      <c r="B76" s="62" t="s">
        <v>36</v>
      </c>
      <c r="C76" s="63"/>
      <c r="D76" s="63"/>
      <c r="E76" s="63"/>
      <c r="F76" s="63"/>
      <c r="G76" s="64">
        <f>G75+G74</f>
        <v>5827851.75</v>
      </c>
    </row>
    <row r="77" spans="1:13" ht="12" customHeight="1">
      <c r="A77" s="86"/>
      <c r="B77" s="59" t="s">
        <v>37</v>
      </c>
      <c r="C77" s="60"/>
      <c r="D77" s="60"/>
      <c r="E77" s="60"/>
      <c r="F77" s="60"/>
      <c r="G77" s="61">
        <f>G11</f>
        <v>11000000</v>
      </c>
    </row>
    <row r="78" spans="1:13" ht="12" customHeight="1">
      <c r="A78" s="86"/>
      <c r="B78" s="65" t="s">
        <v>38</v>
      </c>
      <c r="C78" s="124"/>
      <c r="D78" s="124"/>
      <c r="E78" s="124"/>
      <c r="F78" s="124"/>
      <c r="G78" s="58">
        <f>G77-G76</f>
        <v>5172148.25</v>
      </c>
    </row>
    <row r="79" spans="1:13" ht="12" customHeight="1">
      <c r="A79" s="86"/>
      <c r="B79" s="125" t="s">
        <v>124</v>
      </c>
      <c r="C79" s="126"/>
      <c r="D79" s="126"/>
      <c r="E79" s="126"/>
      <c r="F79" s="126"/>
      <c r="G79" s="66"/>
    </row>
    <row r="80" spans="1:13" ht="12.75" customHeight="1" thickBot="1">
      <c r="A80" s="86"/>
      <c r="B80" s="127"/>
      <c r="C80" s="126"/>
      <c r="D80" s="126"/>
      <c r="E80" s="126"/>
      <c r="F80" s="126"/>
      <c r="G80" s="66"/>
    </row>
    <row r="81" spans="1:7" ht="12" customHeight="1">
      <c r="A81" s="86"/>
      <c r="B81" s="128" t="s">
        <v>125</v>
      </c>
      <c r="C81" s="129"/>
      <c r="D81" s="129"/>
      <c r="E81" s="129"/>
      <c r="F81" s="130"/>
      <c r="G81" s="66"/>
    </row>
    <row r="82" spans="1:7" ht="12" customHeight="1">
      <c r="A82" s="86"/>
      <c r="B82" s="131" t="s">
        <v>39</v>
      </c>
      <c r="C82" s="132"/>
      <c r="D82" s="132"/>
      <c r="E82" s="132"/>
      <c r="F82" s="133"/>
      <c r="G82" s="66"/>
    </row>
    <row r="83" spans="1:7" ht="12" customHeight="1">
      <c r="A83" s="86"/>
      <c r="B83" s="131" t="s">
        <v>40</v>
      </c>
      <c r="C83" s="132"/>
      <c r="D83" s="132"/>
      <c r="E83" s="132"/>
      <c r="F83" s="133"/>
      <c r="G83" s="66"/>
    </row>
    <row r="84" spans="1:7" ht="12" customHeight="1">
      <c r="A84" s="86"/>
      <c r="B84" s="131" t="s">
        <v>41</v>
      </c>
      <c r="C84" s="132"/>
      <c r="D84" s="132"/>
      <c r="E84" s="132"/>
      <c r="F84" s="133"/>
      <c r="G84" s="66"/>
    </row>
    <row r="85" spans="1:7" ht="12" customHeight="1">
      <c r="A85" s="86"/>
      <c r="B85" s="131" t="s">
        <v>42</v>
      </c>
      <c r="C85" s="132"/>
      <c r="D85" s="132"/>
      <c r="E85" s="132"/>
      <c r="F85" s="133"/>
      <c r="G85" s="66"/>
    </row>
    <row r="86" spans="1:7" ht="12" customHeight="1">
      <c r="A86" s="86"/>
      <c r="B86" s="131" t="s">
        <v>43</v>
      </c>
      <c r="C86" s="132"/>
      <c r="D86" s="132"/>
      <c r="E86" s="132"/>
      <c r="F86" s="133"/>
      <c r="G86" s="66"/>
    </row>
    <row r="87" spans="1:7" ht="12.75" customHeight="1" thickBot="1">
      <c r="A87" s="86"/>
      <c r="B87" s="134" t="s">
        <v>44</v>
      </c>
      <c r="C87" s="135"/>
      <c r="D87" s="135"/>
      <c r="E87" s="135"/>
      <c r="F87" s="136"/>
      <c r="G87" s="66"/>
    </row>
    <row r="88" spans="1:7" ht="12.75" customHeight="1">
      <c r="A88" s="86"/>
      <c r="B88" s="127"/>
      <c r="C88" s="132"/>
      <c r="D88" s="132"/>
      <c r="E88" s="132"/>
      <c r="F88" s="132"/>
      <c r="G88" s="66"/>
    </row>
    <row r="89" spans="1:7" ht="15" customHeight="1" thickBot="1">
      <c r="A89" s="86"/>
      <c r="B89" s="169" t="s">
        <v>45</v>
      </c>
      <c r="C89" s="170"/>
      <c r="D89" s="137"/>
      <c r="E89" s="138"/>
      <c r="F89" s="138"/>
      <c r="G89" s="66"/>
    </row>
    <row r="90" spans="1:7" ht="12" customHeight="1">
      <c r="A90" s="86"/>
      <c r="B90" s="139" t="s">
        <v>32</v>
      </c>
      <c r="C90" s="140" t="s">
        <v>46</v>
      </c>
      <c r="D90" s="141" t="s">
        <v>47</v>
      </c>
      <c r="E90" s="138"/>
      <c r="F90" s="138"/>
      <c r="G90" s="66"/>
    </row>
    <row r="91" spans="1:7" ht="12" customHeight="1">
      <c r="A91" s="86"/>
      <c r="B91" s="142" t="s">
        <v>48</v>
      </c>
      <c r="C91" s="143">
        <f>G28</f>
        <v>2670000</v>
      </c>
      <c r="D91" s="144">
        <f>(C91/C97)</f>
        <v>0.45814480438696814</v>
      </c>
      <c r="E91" s="138"/>
      <c r="F91" s="138"/>
      <c r="G91" s="66"/>
    </row>
    <row r="92" spans="1:7" ht="12" customHeight="1">
      <c r="A92" s="86"/>
      <c r="B92" s="142" t="s">
        <v>49</v>
      </c>
      <c r="C92" s="143">
        <f>G33</f>
        <v>0</v>
      </c>
      <c r="D92" s="144">
        <v>0</v>
      </c>
      <c r="E92" s="138"/>
      <c r="F92" s="138"/>
      <c r="G92" s="66"/>
    </row>
    <row r="93" spans="1:7" ht="12" customHeight="1">
      <c r="A93" s="86"/>
      <c r="B93" s="142" t="s">
        <v>50</v>
      </c>
      <c r="C93" s="143">
        <f>G45</f>
        <v>1284000</v>
      </c>
      <c r="D93" s="144">
        <f>(C93/C97)</f>
        <v>0.22032132166024984</v>
      </c>
      <c r="E93" s="138"/>
      <c r="F93" s="138"/>
      <c r="G93" s="66"/>
    </row>
    <row r="94" spans="1:7" ht="12" customHeight="1">
      <c r="A94" s="86"/>
      <c r="B94" s="142" t="s">
        <v>27</v>
      </c>
      <c r="C94" s="143">
        <f>G67</f>
        <v>1396335</v>
      </c>
      <c r="D94" s="144">
        <f>(C94/C97)</f>
        <v>0.23959686345830605</v>
      </c>
      <c r="E94" s="138"/>
      <c r="F94" s="138"/>
      <c r="G94" s="66"/>
    </row>
    <row r="95" spans="1:7" ht="12" customHeight="1">
      <c r="A95" s="86"/>
      <c r="B95" s="142" t="s">
        <v>51</v>
      </c>
      <c r="C95" s="145">
        <f>G72</f>
        <v>200000</v>
      </c>
      <c r="D95" s="144">
        <f>(C95/C97)</f>
        <v>3.4317962875428328E-2</v>
      </c>
      <c r="E95" s="146"/>
      <c r="F95" s="146"/>
      <c r="G95" s="66"/>
    </row>
    <row r="96" spans="1:7" ht="12" customHeight="1">
      <c r="A96" s="86"/>
      <c r="B96" s="142" t="s">
        <v>52</v>
      </c>
      <c r="C96" s="145">
        <f>G75</f>
        <v>277516.75</v>
      </c>
      <c r="D96" s="144">
        <f>(C96/C97)</f>
        <v>4.7619047619047616E-2</v>
      </c>
      <c r="E96" s="146"/>
      <c r="F96" s="146"/>
      <c r="G96" s="66"/>
    </row>
    <row r="97" spans="1:7" ht="12.75" customHeight="1" thickBot="1">
      <c r="A97" s="86"/>
      <c r="B97" s="147" t="s">
        <v>53</v>
      </c>
      <c r="C97" s="148">
        <f>SUM(C91:C96)</f>
        <v>5827851.75</v>
      </c>
      <c r="D97" s="149">
        <f>SUM(D91:D96)</f>
        <v>1</v>
      </c>
      <c r="E97" s="146"/>
      <c r="F97" s="146"/>
      <c r="G97" s="66"/>
    </row>
    <row r="98" spans="1:7" ht="12" customHeight="1">
      <c r="A98" s="86"/>
      <c r="B98" s="127"/>
      <c r="C98" s="126"/>
      <c r="D98" s="126"/>
      <c r="E98" s="126"/>
      <c r="F98" s="126"/>
      <c r="G98" s="66"/>
    </row>
    <row r="99" spans="1:7" ht="12.75" customHeight="1" thickBot="1">
      <c r="A99" s="86"/>
      <c r="B99" s="150"/>
      <c r="C99" s="126"/>
      <c r="D99" s="126"/>
      <c r="E99" s="126"/>
      <c r="F99" s="126"/>
      <c r="G99" s="66"/>
    </row>
    <row r="100" spans="1:7" ht="12" customHeight="1" thickBot="1">
      <c r="A100" s="86"/>
      <c r="B100" s="166" t="s">
        <v>64</v>
      </c>
      <c r="C100" s="167"/>
      <c r="D100" s="167"/>
      <c r="E100" s="168"/>
      <c r="F100" s="146"/>
      <c r="G100" s="66"/>
    </row>
    <row r="101" spans="1:7" ht="12" customHeight="1">
      <c r="A101" s="86"/>
      <c r="B101" s="151" t="s">
        <v>62</v>
      </c>
      <c r="C101" s="152">
        <v>53000</v>
      </c>
      <c r="D101" s="152">
        <f>G8</f>
        <v>55000</v>
      </c>
      <c r="E101" s="152">
        <v>57000</v>
      </c>
      <c r="F101" s="153"/>
      <c r="G101" s="67"/>
    </row>
    <row r="102" spans="1:7" ht="12.75" customHeight="1" thickBot="1">
      <c r="A102" s="86"/>
      <c r="B102" s="147" t="s">
        <v>63</v>
      </c>
      <c r="C102" s="148">
        <f>(G76/C101)</f>
        <v>109.95946698113208</v>
      </c>
      <c r="D102" s="148">
        <f>(G76/D101)</f>
        <v>105.96094090909091</v>
      </c>
      <c r="E102" s="154">
        <f>(G76/E101)</f>
        <v>102.24301315789474</v>
      </c>
      <c r="F102" s="153"/>
      <c r="G102" s="67"/>
    </row>
    <row r="103" spans="1:7" ht="15.6" customHeight="1">
      <c r="A103" s="86"/>
      <c r="B103" s="125" t="s">
        <v>54</v>
      </c>
      <c r="C103" s="132"/>
      <c r="D103" s="132"/>
      <c r="E103" s="132"/>
      <c r="F103" s="132"/>
      <c r="G103" s="155"/>
    </row>
  </sheetData>
  <mergeCells count="9">
    <mergeCell ref="E8:F8"/>
    <mergeCell ref="E13:F13"/>
    <mergeCell ref="E14:F14"/>
    <mergeCell ref="B16:G16"/>
    <mergeCell ref="B100:E100"/>
    <mergeCell ref="B89:C89"/>
    <mergeCell ref="E12:F12"/>
    <mergeCell ref="E10:F10"/>
    <mergeCell ref="E9:F9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MANZANO</vt:lpstr>
      <vt:lpstr>MANZANO!Área_de_impresión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2022-06-22T13:44:05Z</cp:lastPrinted>
  <dcterms:created xsi:type="dcterms:W3CDTF">2020-11-27T12:49:26Z</dcterms:created>
  <dcterms:modified xsi:type="dcterms:W3CDTF">2022-06-22T14:07:13Z</dcterms:modified>
</cp:coreProperties>
</file>