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Linares\"/>
    </mc:Choice>
  </mc:AlternateContent>
  <bookViews>
    <workbookView xWindow="-105" yWindow="-105" windowWidth="19425" windowHeight="10425"/>
  </bookViews>
  <sheets>
    <sheet name="Melón Calameño" sheetId="1" r:id="rId1"/>
  </sheets>
  <calcPr calcId="162913"/>
</workbook>
</file>

<file path=xl/calcChain.xml><?xml version="1.0" encoding="utf-8"?>
<calcChain xmlns="http://schemas.openxmlformats.org/spreadsheetml/2006/main">
  <c r="G32" i="1" l="1"/>
  <c r="G48" i="1"/>
  <c r="G47" i="1"/>
  <c r="G26" i="1"/>
  <c r="G27" i="1"/>
  <c r="G28" i="1"/>
  <c r="G29" i="1"/>
  <c r="G30" i="1"/>
  <c r="G31" i="1"/>
  <c r="G63" i="1" l="1"/>
  <c r="G64" i="1"/>
  <c r="G65" i="1"/>
  <c r="G42" i="1" l="1"/>
  <c r="G71" i="1"/>
  <c r="G62" i="1" l="1"/>
  <c r="G59" i="1"/>
  <c r="G60" i="1"/>
  <c r="G58" i="1"/>
  <c r="G22" i="1" l="1"/>
  <c r="G23" i="1"/>
  <c r="G24" i="1"/>
  <c r="G25" i="1"/>
  <c r="G70" i="1" l="1"/>
  <c r="G72" i="1" s="1"/>
  <c r="C95" i="1" s="1"/>
  <c r="G57" i="1"/>
  <c r="G56" i="1"/>
  <c r="G54" i="1"/>
  <c r="G49" i="1"/>
  <c r="G46" i="1"/>
  <c r="G45" i="1"/>
  <c r="G44" i="1"/>
  <c r="G43" i="1"/>
  <c r="G21" i="1"/>
  <c r="G33" i="1" s="1"/>
  <c r="C91" i="1" s="1"/>
  <c r="G12" i="1"/>
  <c r="G77" i="1" s="1"/>
  <c r="G66" i="1" l="1"/>
  <c r="C94" i="1" s="1"/>
  <c r="G50" i="1"/>
  <c r="G74" i="1" l="1"/>
  <c r="G75" i="1" s="1"/>
  <c r="C93" i="1"/>
  <c r="G76" i="1" l="1"/>
  <c r="G78" i="1" s="1"/>
  <c r="C96" i="1"/>
  <c r="D102" i="1" l="1"/>
  <c r="E102" i="1"/>
  <c r="C102" i="1"/>
  <c r="C97" i="1"/>
  <c r="D94" i="1" l="1"/>
  <c r="D95" i="1"/>
  <c r="D91" i="1"/>
  <c r="D93" i="1"/>
  <c r="D96" i="1"/>
  <c r="D97" i="1" l="1"/>
</calcChain>
</file>

<file path=xl/sharedStrings.xml><?xml version="1.0" encoding="utf-8"?>
<sst xmlns="http://schemas.openxmlformats.org/spreadsheetml/2006/main" count="189" uniqueCount="130">
  <si>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</si>
  <si>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</si>
  <si>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</si>
  <si>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</si>
  <si>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</si>
  <si>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</si>
  <si>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</si>
  <si>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</si>
  <si>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</si>
  <si>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</si>
  <si>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</si>
  <si>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</si>
  <si>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</si>
  <si>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</si>
  <si>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</si>
  <si>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</si>
  <si>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</si>
  <si>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</si>
  <si>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</si>
  <si>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</si>
  <si>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</si>
  <si>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Animal</t>
  </si>
  <si>
    <t>MAQUINARIA</t>
  </si>
  <si>
    <t>Subtotal Costo Maquinaria</t>
  </si>
  <si>
    <t>INSUMOS</t>
  </si>
  <si>
    <t>Insumos</t>
  </si>
  <si>
    <t>Unidad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</si>
  <si>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</si>
  <si>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</si>
  <si>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</si>
  <si>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</si>
  <si>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</si>
  <si>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</si>
  <si>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</si>
  <si>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</si>
  <si>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</si>
  <si>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</si>
  <si>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</si>
  <si>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</si>
  <si>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</si>
  <si>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</si>
  <si>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</si>
  <si>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</si>
  <si>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</si>
  <si>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</si>
  <si>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</si>
  <si>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</si>
  <si>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</si>
  <si>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</si>
  <si>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</si>
  <si>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</si>
  <si>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</si>
  <si>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</si>
  <si>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</si>
  <si>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RENDIMIENTO (UNID./Há.)</t>
  </si>
  <si>
    <t>DEL MAULE</t>
  </si>
  <si>
    <t>OCTUBRE</t>
  </si>
  <si>
    <t>OCTUBRE-ENERO</t>
  </si>
  <si>
    <t>MELGADURA</t>
  </si>
  <si>
    <t>ARADURA</t>
  </si>
  <si>
    <t>SURCO DE RIEGO DEFINIT.</t>
  </si>
  <si>
    <t>ACARREO INSUMOS</t>
  </si>
  <si>
    <t>SEPT.-OCTUBRE</t>
  </si>
  <si>
    <t>PLANTAS</t>
  </si>
  <si>
    <t>PLANTULA</t>
  </si>
  <si>
    <t>UREA</t>
  </si>
  <si>
    <t>KG.</t>
  </si>
  <si>
    <t>FUNGUICIDAS</t>
  </si>
  <si>
    <t>LIT.</t>
  </si>
  <si>
    <t>PLASTICO MULCH</t>
  </si>
  <si>
    <t>JUNIO-JULIO</t>
  </si>
  <si>
    <t>NOVIEMBRE</t>
  </si>
  <si>
    <t>OCTUBRE-FEBRERO</t>
  </si>
  <si>
    <t>MEZCLA HORTALIZERA</t>
  </si>
  <si>
    <t>ZERO 5 EC</t>
  </si>
  <si>
    <t>LIT</t>
  </si>
  <si>
    <t>MELON CALAMEÑO</t>
  </si>
  <si>
    <t>PALEO ACEQUIA</t>
  </si>
  <si>
    <t>SEP-OCT</t>
  </si>
  <si>
    <t>RIEGO PRE-PLANTACION</t>
  </si>
  <si>
    <t>LIMPIA MANUAL Y RALEO</t>
  </si>
  <si>
    <t>APLICACIÓN FUNGICIDA</t>
  </si>
  <si>
    <t>APLICACIÓN FITOSANITARIOS</t>
  </si>
  <si>
    <t>OCT-NOV</t>
  </si>
  <si>
    <t>LIMPIA MANUAL</t>
  </si>
  <si>
    <t>ARREGLO GUIAS</t>
  </si>
  <si>
    <t>NOV-DIC</t>
  </si>
  <si>
    <t>DIC</t>
  </si>
  <si>
    <t>APLIC FITOSANITARIA</t>
  </si>
  <si>
    <t>APLICACIÓN FERTILIZ.</t>
  </si>
  <si>
    <t>CULTIVADOR</t>
  </si>
  <si>
    <t>OCTUBRE-DIC.</t>
  </si>
  <si>
    <t>OCT-DIC.</t>
  </si>
  <si>
    <t>NITRATO DE K</t>
  </si>
  <si>
    <t>PREVICUR</t>
  </si>
  <si>
    <t>PESTICIDAS</t>
  </si>
  <si>
    <t>MANCASEB</t>
  </si>
  <si>
    <t>POLYIBEN</t>
  </si>
  <si>
    <t>SEPT-DIC.</t>
  </si>
  <si>
    <t>PRECIO ESPERADO ($/UNID)</t>
  </si>
  <si>
    <t>SET-ENERO</t>
  </si>
  <si>
    <t>JORNADA ANIMAL</t>
  </si>
  <si>
    <t>Subtotal Mano de Obra</t>
  </si>
  <si>
    <t>CALAMEÑO</t>
  </si>
  <si>
    <t>MERC.  NACIONAL</t>
  </si>
  <si>
    <t>DIC - FEB</t>
  </si>
  <si>
    <t>HELADAS-LLUVIA</t>
  </si>
  <si>
    <t>SEP-ENE</t>
  </si>
  <si>
    <t>OCT-DIC</t>
  </si>
  <si>
    <t xml:space="preserve">UN </t>
  </si>
  <si>
    <t>MEDIO - ALTO</t>
  </si>
  <si>
    <t>ESCENARIOS COSTO UNITARIO  ($/un)</t>
  </si>
  <si>
    <t>Rendimiento (un/hà)</t>
  </si>
  <si>
    <t>Costo unitario ($/un) (*)</t>
  </si>
  <si>
    <t>N° Jornadas/HA</t>
  </si>
  <si>
    <t>Cantidad (Kg/l/u)/HA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</si>
  <si>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</si>
  <si>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</si>
  <si>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</si>
  <si>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APLIC. FERTILIZANTE</t>
  </si>
  <si>
    <t>TRANSPLANTE</t>
  </si>
  <si>
    <t>COSECHA</t>
  </si>
  <si>
    <t>DIC-FEBRERO</t>
  </si>
  <si>
    <t>JM</t>
  </si>
  <si>
    <t>RASTRAJES(2)</t>
  </si>
  <si>
    <t>APLICACIÓN AGROQUIMICOS</t>
  </si>
  <si>
    <t>ANALISIS DE SUELOS</t>
  </si>
  <si>
    <t>JUNIO-2022</t>
  </si>
  <si>
    <t>LINARES</t>
  </si>
  <si>
    <t>LINARES-YERBAS BUENAS-COLBÚN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</si>
</sst>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\ _€_-;\-* #,##0\ _€_-;_-* &quot;-&quot;??\ _€_-;_-@_-"/>
    <numFmt numFmtId="168" formatCode="&quot; &quot;* #,##0&quot; &quot;;&quot;-&quot;* #,##0&quot; &quot;;&quot; &quot;* &quot;-&quot;??&quot; &quot;"/>
  </numFmts>
  <fonts count="23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9"/>
      <color indexed="9"/>
      <name val="Arial Narrow"/>
      <family val="2"/>
    </font>
    <font>
      <b/>
      <sz val="9"/>
      <name val="Arial Narrow"/>
      <family val="2"/>
    </font>
    <font>
      <u/>
      <sz val="7"/>
      <color indexed="8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  <font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1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0" fillId="2" borderId="1" xfId="0" applyFont="1" applyFill="1" applyBorder="1" applyAlignment="1"/>
    <xf numFmtId="0" fontId="2" fillId="0" borderId="10" xfId="1" applyFont="1" applyFill="1" applyBorder="1" applyAlignment="1">
      <alignment horizontal="center" wrapText="1"/>
    </xf>
    <xf numFmtId="0" fontId="2" fillId="0" borderId="10" xfId="1" applyFont="1" applyFill="1" applyBorder="1" applyAlignment="1">
      <alignment wrapText="1"/>
    </xf>
    <xf numFmtId="167" fontId="2" fillId="0" borderId="10" xfId="2" applyNumberFormat="1" applyFont="1" applyFill="1" applyBorder="1" applyAlignment="1">
      <alignment horizontal="center" wrapText="1"/>
    </xf>
    <xf numFmtId="167" fontId="6" fillId="0" borderId="10" xfId="2" applyNumberFormat="1" applyFont="1" applyBorder="1" applyAlignment="1">
      <alignment horizontal="center"/>
    </xf>
    <xf numFmtId="3" fontId="2" fillId="2" borderId="10" xfId="0" applyNumberFormat="1" applyFont="1" applyFill="1" applyBorder="1" applyAlignment="1">
      <alignment horizontal="right" wrapText="1"/>
    </xf>
    <xf numFmtId="0" fontId="2" fillId="0" borderId="10" xfId="1" applyFont="1" applyFill="1" applyBorder="1" applyAlignment="1">
      <alignment horizontal="left" wrapText="1"/>
    </xf>
    <xf numFmtId="0" fontId="6" fillId="0" borderId="10" xfId="1" applyFont="1" applyBorder="1" applyAlignment="1">
      <alignment horizontal="left"/>
    </xf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0" fontId="6" fillId="0" borderId="10" xfId="1" applyFont="1" applyBorder="1" applyAlignment="1">
      <alignment horizontal="center"/>
    </xf>
    <xf numFmtId="0" fontId="2" fillId="0" borderId="10" xfId="0" applyNumberFormat="1" applyFont="1" applyBorder="1" applyAlignment="1"/>
    <xf numFmtId="0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2" fillId="0" borderId="1" xfId="0" applyNumberFormat="1" applyFont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 applyAlignment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164" fontId="8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18" fillId="0" borderId="1" xfId="1" applyFont="1" applyBorder="1" applyAlignment="1">
      <alignment horizontal="left"/>
    </xf>
    <xf numFmtId="0" fontId="10" fillId="0" borderId="1" xfId="1" applyFont="1" applyFill="1" applyBorder="1" applyAlignment="1">
      <alignment horizontal="left" wrapText="1"/>
    </xf>
    <xf numFmtId="167" fontId="18" fillId="0" borderId="1" xfId="2" applyNumberFormat="1" applyFont="1" applyBorder="1" applyAlignment="1">
      <alignment horizontal="left"/>
    </xf>
    <xf numFmtId="3" fontId="3" fillId="2" borderId="1" xfId="0" applyNumberFormat="1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0" fontId="15" fillId="0" borderId="1" xfId="0" applyNumberFormat="1" applyFont="1" applyBorder="1" applyAlignment="1"/>
    <xf numFmtId="0" fontId="5" fillId="0" borderId="1" xfId="0" applyNumberFormat="1" applyFont="1" applyBorder="1" applyAlignment="1"/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15" fillId="2" borderId="9" xfId="0" applyFont="1" applyFill="1" applyBorder="1" applyAlignment="1"/>
    <xf numFmtId="0" fontId="15" fillId="8" borderId="10" xfId="0" applyFont="1" applyFill="1" applyBorder="1" applyAlignment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5" fillId="7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20" fillId="9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0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3" applyFont="1" applyFill="1" applyBorder="1" applyAlignment="1">
      <alignment vertical="center"/>
    </xf>
    <xf numFmtId="49" fontId="9" fillId="5" borderId="11" xfId="0" applyNumberFormat="1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164" fontId="9" fillId="5" borderId="13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4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4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4" fontId="9" fillId="5" borderId="18" xfId="0" applyNumberFormat="1" applyFont="1" applyFill="1" applyBorder="1" applyAlignment="1">
      <alignment vertical="center"/>
    </xf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0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right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 applyAlignment="1"/>
    <xf numFmtId="168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0" fontId="2" fillId="2" borderId="10" xfId="0" applyFont="1" applyFill="1" applyBorder="1" applyAlignment="1">
      <alignment vertical="center"/>
    </xf>
    <xf numFmtId="41" fontId="2" fillId="2" borderId="10" xfId="3" applyFont="1" applyFill="1" applyBorder="1" applyAlignment="1">
      <alignment horizontal="center"/>
    </xf>
    <xf numFmtId="49" fontId="16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right" vertical="center"/>
    </xf>
    <xf numFmtId="49" fontId="2" fillId="0" borderId="10" xfId="0" applyNumberFormat="1" applyFont="1" applyFill="1" applyBorder="1" applyAlignment="1">
      <alignment horizontal="right"/>
    </xf>
    <xf numFmtId="49" fontId="2" fillId="0" borderId="10" xfId="0" applyNumberFormat="1" applyFont="1" applyFill="1" applyBorder="1" applyAlignment="1">
      <alignment horizontal="right" wrapText="1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1797</xdr:colOff>
      <xdr:row>1</xdr:row>
      <xdr:rowOff>19050</xdr:rowOff>
    </xdr:from>
    <xdr:to>
      <xdr:col>6</xdr:col>
      <xdr:colOff>800099</xdr:colOff>
      <xdr:row>7</xdr:row>
      <xdr:rowOff>51134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497" y="209550"/>
          <a:ext cx="5617953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6"/>
  <sheetViews>
    <sheetView showGridLines="0" tabSelected="1" zoomScale="95" zoomScaleNormal="95" workbookViewId="0">
      <selection activeCell="C12" sqref="C12:C14"/>
    </sheetView>
  </sheetViews>
  <sheetFormatPr baseColWidth="10" defaultColWidth="10.85546875" defaultRowHeight="11.25" customHeight="1"/>
  <cols>
    <col min="1" max="1" width="5" style="2" customWidth="1"/>
    <col min="2" max="2" width="20.140625" style="2" customWidth="1"/>
    <col min="3" max="3" width="19.42578125" style="2" customWidth="1"/>
    <col min="4" max="4" width="8.85546875" style="2" customWidth="1"/>
    <col min="5" max="5" width="12.85546875" style="2" customWidth="1"/>
    <col min="6" max="6" width="11" style="2" customWidth="1"/>
    <col min="7" max="7" width="12.42578125" style="2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>
      <c r="A1" s="4"/>
      <c r="B1" s="4"/>
      <c r="C1" s="4"/>
      <c r="D1" s="4"/>
      <c r="E1" s="4"/>
      <c r="F1" s="4"/>
      <c r="G1" s="4"/>
    </row>
    <row r="2" spans="1:7" ht="15" customHeight="1">
      <c r="A2" s="4"/>
      <c r="B2" s="4"/>
      <c r="C2" s="4"/>
      <c r="D2" s="4"/>
      <c r="E2" s="4"/>
      <c r="F2" s="4"/>
      <c r="G2" s="4"/>
    </row>
    <row r="3" spans="1:7" ht="15" customHeight="1">
      <c r="A3" s="4"/>
      <c r="B3" s="4"/>
      <c r="C3" s="4"/>
      <c r="D3" s="4"/>
      <c r="E3" s="4"/>
      <c r="F3" s="4"/>
      <c r="G3" s="4"/>
    </row>
    <row r="4" spans="1:7" ht="15" customHeight="1">
      <c r="A4" s="4"/>
      <c r="B4" s="4"/>
      <c r="C4" s="4"/>
      <c r="D4" s="4"/>
      <c r="E4" s="4"/>
      <c r="F4" s="4"/>
      <c r="G4" s="4"/>
    </row>
    <row r="5" spans="1:7" ht="15" customHeight="1">
      <c r="A5" s="4"/>
      <c r="B5" s="4"/>
      <c r="C5" s="4"/>
      <c r="D5" s="4"/>
      <c r="E5" s="4"/>
      <c r="F5" s="4"/>
      <c r="G5" s="4"/>
    </row>
    <row r="6" spans="1:7" ht="15" customHeight="1">
      <c r="A6" s="4"/>
      <c r="B6" s="4"/>
      <c r="C6" s="4"/>
      <c r="D6" s="4"/>
      <c r="E6" s="4"/>
      <c r="F6" s="4"/>
      <c r="G6" s="4"/>
    </row>
    <row r="7" spans="1:7" ht="15" customHeight="1">
      <c r="A7" s="4"/>
      <c r="B7" s="4"/>
      <c r="C7" s="4"/>
      <c r="D7" s="4"/>
      <c r="E7" s="4"/>
      <c r="F7" s="4"/>
      <c r="G7" s="4"/>
    </row>
    <row r="8" spans="1:7" ht="15" customHeight="1">
      <c r="A8" s="4"/>
      <c r="B8" s="4"/>
      <c r="C8" s="4"/>
      <c r="D8" s="4"/>
      <c r="E8" s="4"/>
      <c r="F8" s="4"/>
      <c r="G8" s="4"/>
    </row>
    <row r="9" spans="1:7" ht="12" customHeight="1">
      <c r="A9" s="4"/>
      <c r="B9" s="96" t="s">
        <v>0</v>
      </c>
      <c r="C9" s="97" t="s">
        <v>76</v>
      </c>
      <c r="D9" s="23"/>
      <c r="E9" s="110" t="s">
        <v>54</v>
      </c>
      <c r="F9" s="111"/>
      <c r="G9" s="101">
        <v>25000</v>
      </c>
    </row>
    <row r="10" spans="1:7" ht="15">
      <c r="A10" s="4"/>
      <c r="B10" s="22" t="s">
        <v>1</v>
      </c>
      <c r="C10" s="98" t="s">
        <v>103</v>
      </c>
      <c r="D10" s="24"/>
      <c r="E10" s="108" t="s">
        <v>2</v>
      </c>
      <c r="F10" s="109"/>
      <c r="G10" s="99" t="s">
        <v>105</v>
      </c>
    </row>
    <row r="11" spans="1:7" ht="12" customHeight="1">
      <c r="A11" s="4"/>
      <c r="B11" s="22" t="s">
        <v>3</v>
      </c>
      <c r="C11" s="99" t="s">
        <v>110</v>
      </c>
      <c r="D11" s="24"/>
      <c r="E11" s="108" t="s">
        <v>99</v>
      </c>
      <c r="F11" s="109"/>
      <c r="G11" s="102">
        <v>400</v>
      </c>
    </row>
    <row r="12" spans="1:7" ht="11.25" customHeight="1">
      <c r="A12" s="4"/>
      <c r="B12" s="22" t="s">
        <v>4</v>
      </c>
      <c r="C12" s="116" t="s">
        <v>55</v>
      </c>
      <c r="D12" s="24"/>
      <c r="E12" s="14" t="s">
        <v>5</v>
      </c>
      <c r="F12" s="103"/>
      <c r="G12" s="9">
        <f>(G9*G11)</f>
        <v>10000000</v>
      </c>
    </row>
    <row r="13" spans="1:7" ht="11.25" customHeight="1">
      <c r="A13" s="4"/>
      <c r="B13" s="22" t="s">
        <v>6</v>
      </c>
      <c r="C13" s="117" t="s">
        <v>128</v>
      </c>
      <c r="D13" s="24"/>
      <c r="E13" s="108" t="s">
        <v>7</v>
      </c>
      <c r="F13" s="109"/>
      <c r="G13" s="99" t="s">
        <v>104</v>
      </c>
    </row>
    <row r="14" spans="1:7" ht="13.5" customHeight="1">
      <c r="A14" s="4"/>
      <c r="B14" s="22" t="s">
        <v>8</v>
      </c>
      <c r="C14" s="118" t="s">
        <v>129</v>
      </c>
      <c r="D14" s="24"/>
      <c r="E14" s="108" t="s">
        <v>9</v>
      </c>
      <c r="F14" s="109"/>
      <c r="G14" s="99" t="s">
        <v>105</v>
      </c>
    </row>
    <row r="15" spans="1:7" ht="15">
      <c r="A15" s="4"/>
      <c r="B15" s="22" t="s">
        <v>10</v>
      </c>
      <c r="C15" s="99" t="s">
        <v>127</v>
      </c>
      <c r="D15" s="24"/>
      <c r="E15" s="112" t="s">
        <v>11</v>
      </c>
      <c r="F15" s="113"/>
      <c r="G15" s="100" t="s">
        <v>106</v>
      </c>
    </row>
    <row r="16" spans="1:7" ht="12" customHeight="1">
      <c r="A16" s="4"/>
      <c r="B16" s="40"/>
      <c r="C16" s="41"/>
      <c r="D16" s="24"/>
      <c r="E16" s="24"/>
      <c r="F16" s="24"/>
      <c r="G16" s="42"/>
    </row>
    <row r="17" spans="1:7" ht="12" customHeight="1">
      <c r="A17" s="4"/>
      <c r="B17" s="114" t="s">
        <v>12</v>
      </c>
      <c r="C17" s="115"/>
      <c r="D17" s="115"/>
      <c r="E17" s="115"/>
      <c r="F17" s="115"/>
      <c r="G17" s="115"/>
    </row>
    <row r="18" spans="1:7" ht="12" customHeight="1">
      <c r="A18" s="4"/>
      <c r="B18" s="23"/>
      <c r="C18" s="27"/>
      <c r="D18" s="27"/>
      <c r="E18" s="27"/>
      <c r="F18" s="23"/>
      <c r="G18" s="23"/>
    </row>
    <row r="19" spans="1:7" ht="12" customHeight="1">
      <c r="A19" s="4"/>
      <c r="B19" s="85" t="s">
        <v>13</v>
      </c>
      <c r="C19" s="28"/>
      <c r="D19" s="28"/>
      <c r="E19" s="28"/>
      <c r="F19" s="28"/>
      <c r="G19" s="28"/>
    </row>
    <row r="20" spans="1:7" ht="24" customHeight="1">
      <c r="A20" s="4"/>
      <c r="B20" s="88" t="s">
        <v>14</v>
      </c>
      <c r="C20" s="88" t="s">
        <v>15</v>
      </c>
      <c r="D20" s="88" t="s">
        <v>114</v>
      </c>
      <c r="E20" s="88" t="s">
        <v>17</v>
      </c>
      <c r="F20" s="88" t="s">
        <v>18</v>
      </c>
      <c r="G20" s="88" t="s">
        <v>19</v>
      </c>
    </row>
    <row r="21" spans="1:7" ht="12.75" customHeight="1">
      <c r="A21" s="4"/>
      <c r="B21" s="6" t="s">
        <v>77</v>
      </c>
      <c r="C21" s="5" t="s">
        <v>20</v>
      </c>
      <c r="D21" s="5">
        <v>1.5</v>
      </c>
      <c r="E21" s="7" t="s">
        <v>78</v>
      </c>
      <c r="F21" s="9">
        <v>30000</v>
      </c>
      <c r="G21" s="9">
        <f>(D21*F21)</f>
        <v>45000</v>
      </c>
    </row>
    <row r="22" spans="1:7" ht="12.75" customHeight="1">
      <c r="A22" s="4"/>
      <c r="B22" s="6" t="s">
        <v>119</v>
      </c>
      <c r="C22" s="5" t="s">
        <v>20</v>
      </c>
      <c r="D22" s="5">
        <v>1</v>
      </c>
      <c r="E22" s="7" t="s">
        <v>78</v>
      </c>
      <c r="F22" s="9">
        <v>30000</v>
      </c>
      <c r="G22" s="9">
        <f t="shared" ref="G22:G32" si="0">(D22*F22)</f>
        <v>30000</v>
      </c>
    </row>
    <row r="23" spans="1:7" ht="12.75" customHeight="1">
      <c r="A23" s="4"/>
      <c r="B23" s="10" t="s">
        <v>79</v>
      </c>
      <c r="C23" s="5" t="s">
        <v>20</v>
      </c>
      <c r="D23" s="5">
        <v>1.5</v>
      </c>
      <c r="E23" s="7" t="s">
        <v>107</v>
      </c>
      <c r="F23" s="9">
        <v>30000</v>
      </c>
      <c r="G23" s="9">
        <f t="shared" si="0"/>
        <v>45000</v>
      </c>
    </row>
    <row r="24" spans="1:7" ht="12.75" customHeight="1">
      <c r="A24" s="4"/>
      <c r="B24" s="10" t="s">
        <v>120</v>
      </c>
      <c r="C24" s="5" t="s">
        <v>20</v>
      </c>
      <c r="D24" s="5">
        <v>5</v>
      </c>
      <c r="E24" s="7" t="s">
        <v>78</v>
      </c>
      <c r="F24" s="9">
        <v>30000</v>
      </c>
      <c r="G24" s="9">
        <f t="shared" si="0"/>
        <v>150000</v>
      </c>
    </row>
    <row r="25" spans="1:7" ht="12.75" customHeight="1">
      <c r="A25" s="4"/>
      <c r="B25" s="10" t="s">
        <v>80</v>
      </c>
      <c r="C25" s="5" t="s">
        <v>20</v>
      </c>
      <c r="D25" s="5">
        <v>4</v>
      </c>
      <c r="E25" s="7" t="s">
        <v>78</v>
      </c>
      <c r="F25" s="9">
        <v>30000</v>
      </c>
      <c r="G25" s="9">
        <f t="shared" si="0"/>
        <v>120000</v>
      </c>
    </row>
    <row r="26" spans="1:7" ht="12.75" customHeight="1">
      <c r="A26" s="4"/>
      <c r="B26" s="11" t="s">
        <v>81</v>
      </c>
      <c r="C26" s="5" t="s">
        <v>20</v>
      </c>
      <c r="D26" s="19">
        <v>1</v>
      </c>
      <c r="E26" s="7" t="s">
        <v>56</v>
      </c>
      <c r="F26" s="9">
        <v>30000</v>
      </c>
      <c r="G26" s="9">
        <f t="shared" si="0"/>
        <v>30000</v>
      </c>
    </row>
    <row r="27" spans="1:7" ht="12.75" customHeight="1">
      <c r="A27" s="4"/>
      <c r="B27" s="11" t="s">
        <v>82</v>
      </c>
      <c r="C27" s="5" t="s">
        <v>20</v>
      </c>
      <c r="D27" s="19">
        <v>1</v>
      </c>
      <c r="E27" s="7" t="s">
        <v>83</v>
      </c>
      <c r="F27" s="9">
        <v>30000</v>
      </c>
      <c r="G27" s="9">
        <f t="shared" si="0"/>
        <v>30000</v>
      </c>
    </row>
    <row r="28" spans="1:7" ht="12.75" customHeight="1">
      <c r="A28" s="4"/>
      <c r="B28" s="11" t="s">
        <v>84</v>
      </c>
      <c r="C28" s="5" t="s">
        <v>20</v>
      </c>
      <c r="D28" s="19">
        <v>3</v>
      </c>
      <c r="E28" s="8" t="s">
        <v>83</v>
      </c>
      <c r="F28" s="9">
        <v>30000</v>
      </c>
      <c r="G28" s="9">
        <f t="shared" si="0"/>
        <v>90000</v>
      </c>
    </row>
    <row r="29" spans="1:7" ht="12.75" customHeight="1">
      <c r="A29" s="4"/>
      <c r="B29" s="11" t="s">
        <v>85</v>
      </c>
      <c r="C29" s="5" t="s">
        <v>20</v>
      </c>
      <c r="D29" s="19">
        <v>2</v>
      </c>
      <c r="E29" s="8" t="s">
        <v>86</v>
      </c>
      <c r="F29" s="9">
        <v>30000</v>
      </c>
      <c r="G29" s="9">
        <f t="shared" si="0"/>
        <v>60000</v>
      </c>
    </row>
    <row r="30" spans="1:7" ht="12.75" customHeight="1">
      <c r="A30" s="4"/>
      <c r="B30" s="11" t="s">
        <v>81</v>
      </c>
      <c r="C30" s="5" t="s">
        <v>20</v>
      </c>
      <c r="D30" s="19">
        <v>1</v>
      </c>
      <c r="E30" s="8" t="s">
        <v>86</v>
      </c>
      <c r="F30" s="9">
        <v>30000</v>
      </c>
      <c r="G30" s="9">
        <f t="shared" si="0"/>
        <v>30000</v>
      </c>
    </row>
    <row r="31" spans="1:7" ht="12" customHeight="1">
      <c r="A31" s="4"/>
      <c r="B31" s="11" t="s">
        <v>88</v>
      </c>
      <c r="C31" s="5" t="s">
        <v>20</v>
      </c>
      <c r="D31" s="19">
        <v>1</v>
      </c>
      <c r="E31" s="8" t="s">
        <v>87</v>
      </c>
      <c r="F31" s="9">
        <v>30000</v>
      </c>
      <c r="G31" s="9">
        <f t="shared" si="0"/>
        <v>30000</v>
      </c>
    </row>
    <row r="32" spans="1:7" ht="12" customHeight="1">
      <c r="A32" s="4"/>
      <c r="B32" s="11" t="s">
        <v>121</v>
      </c>
      <c r="C32" s="5" t="s">
        <v>20</v>
      </c>
      <c r="D32" s="19">
        <v>50</v>
      </c>
      <c r="E32" s="8" t="s">
        <v>122</v>
      </c>
      <c r="F32" s="9">
        <v>30000</v>
      </c>
      <c r="G32" s="9">
        <f t="shared" si="0"/>
        <v>1500000</v>
      </c>
    </row>
    <row r="33" spans="1:7" ht="12" customHeight="1">
      <c r="A33" s="4"/>
      <c r="B33" s="87" t="s">
        <v>102</v>
      </c>
      <c r="C33" s="89"/>
      <c r="D33" s="89"/>
      <c r="E33" s="89"/>
      <c r="F33" s="90"/>
      <c r="G33" s="91">
        <f>SUM(G21:G32)</f>
        <v>2160000</v>
      </c>
    </row>
    <row r="34" spans="1:7" ht="12" customHeight="1">
      <c r="A34" s="4"/>
      <c r="B34" s="45"/>
      <c r="C34" s="46"/>
      <c r="D34" s="45"/>
      <c r="E34" s="47"/>
      <c r="F34" s="28"/>
      <c r="G34" s="48"/>
    </row>
    <row r="35" spans="1:7" ht="12" customHeight="1">
      <c r="A35" s="4"/>
      <c r="B35" s="85" t="s">
        <v>101</v>
      </c>
      <c r="C35" s="46"/>
      <c r="D35" s="45"/>
      <c r="E35" s="47"/>
      <c r="F35" s="28"/>
      <c r="G35" s="28"/>
    </row>
    <row r="36" spans="1:7" ht="24" customHeight="1">
      <c r="A36" s="4"/>
      <c r="B36" s="86" t="s">
        <v>14</v>
      </c>
      <c r="C36" s="88" t="s">
        <v>15</v>
      </c>
      <c r="D36" s="88" t="s">
        <v>16</v>
      </c>
      <c r="E36" s="86" t="s">
        <v>17</v>
      </c>
      <c r="F36" s="88" t="s">
        <v>18</v>
      </c>
      <c r="G36" s="86" t="s">
        <v>19</v>
      </c>
    </row>
    <row r="37" spans="1:7" ht="12" customHeight="1">
      <c r="A37" s="4"/>
      <c r="B37" s="104" t="s">
        <v>118</v>
      </c>
      <c r="C37" s="95"/>
      <c r="D37" s="95"/>
      <c r="E37" s="95"/>
      <c r="F37" s="94"/>
      <c r="G37" s="94"/>
    </row>
    <row r="38" spans="1:7" ht="12" customHeight="1">
      <c r="A38" s="4"/>
      <c r="B38" s="87" t="s">
        <v>21</v>
      </c>
      <c r="C38" s="89"/>
      <c r="D38" s="89"/>
      <c r="E38" s="89"/>
      <c r="F38" s="90"/>
      <c r="G38" s="90"/>
    </row>
    <row r="39" spans="1:7" ht="12" customHeight="1">
      <c r="A39" s="4"/>
      <c r="B39" s="23"/>
      <c r="C39" s="23"/>
      <c r="D39" s="23"/>
      <c r="E39" s="23"/>
      <c r="F39" s="26"/>
      <c r="G39" s="26"/>
    </row>
    <row r="40" spans="1:7" ht="12" customHeight="1">
      <c r="A40" s="4"/>
      <c r="B40" s="85" t="s">
        <v>22</v>
      </c>
      <c r="C40" s="29"/>
      <c r="D40" s="29"/>
      <c r="E40" s="29"/>
      <c r="F40" s="28"/>
      <c r="G40" s="28"/>
    </row>
    <row r="41" spans="1:7" ht="24" customHeight="1">
      <c r="A41" s="4"/>
      <c r="B41" s="86" t="s">
        <v>14</v>
      </c>
      <c r="C41" s="86" t="s">
        <v>15</v>
      </c>
      <c r="D41" s="86" t="s">
        <v>16</v>
      </c>
      <c r="E41" s="86" t="s">
        <v>17</v>
      </c>
      <c r="F41" s="88" t="s">
        <v>18</v>
      </c>
      <c r="G41" s="86" t="s">
        <v>19</v>
      </c>
    </row>
    <row r="42" spans="1:7" ht="12.75" customHeight="1">
      <c r="A42" s="4"/>
      <c r="B42" s="12" t="s">
        <v>59</v>
      </c>
      <c r="C42" s="13" t="s">
        <v>123</v>
      </c>
      <c r="D42" s="21">
        <v>0.33</v>
      </c>
      <c r="E42" s="13" t="s">
        <v>62</v>
      </c>
      <c r="F42" s="9">
        <v>195000</v>
      </c>
      <c r="G42" s="93">
        <f>D42*F42</f>
        <v>64350</v>
      </c>
    </row>
    <row r="43" spans="1:7" ht="12.75" customHeight="1">
      <c r="A43" s="4"/>
      <c r="B43" s="12" t="s">
        <v>124</v>
      </c>
      <c r="C43" s="13" t="s">
        <v>123</v>
      </c>
      <c r="D43" s="21">
        <v>0.4</v>
      </c>
      <c r="E43" s="13" t="s">
        <v>56</v>
      </c>
      <c r="F43" s="9">
        <v>195000</v>
      </c>
      <c r="G43" s="9">
        <f t="shared" ref="G43:G49" si="1">(D43*F43)</f>
        <v>78000</v>
      </c>
    </row>
    <row r="44" spans="1:7" ht="12.75" customHeight="1">
      <c r="A44" s="4"/>
      <c r="B44" s="20" t="s">
        <v>58</v>
      </c>
      <c r="C44" s="13" t="s">
        <v>123</v>
      </c>
      <c r="D44" s="21">
        <v>0.1</v>
      </c>
      <c r="E44" s="13" t="s">
        <v>56</v>
      </c>
      <c r="F44" s="9">
        <v>195000</v>
      </c>
      <c r="G44" s="9">
        <f t="shared" si="1"/>
        <v>19500</v>
      </c>
    </row>
    <row r="45" spans="1:7" ht="12.75" customHeight="1">
      <c r="A45" s="4"/>
      <c r="B45" s="12" t="s">
        <v>60</v>
      </c>
      <c r="C45" s="13" t="s">
        <v>123</v>
      </c>
      <c r="D45" s="21">
        <v>0.1</v>
      </c>
      <c r="E45" s="13" t="s">
        <v>71</v>
      </c>
      <c r="F45" s="9">
        <v>195000</v>
      </c>
      <c r="G45" s="9">
        <f t="shared" si="1"/>
        <v>19500</v>
      </c>
    </row>
    <row r="46" spans="1:7" ht="12.75" customHeight="1">
      <c r="A46" s="4"/>
      <c r="B46" s="12" t="s">
        <v>125</v>
      </c>
      <c r="C46" s="13" t="s">
        <v>123</v>
      </c>
      <c r="D46" s="21">
        <v>0.1</v>
      </c>
      <c r="E46" s="13" t="s">
        <v>72</v>
      </c>
      <c r="F46" s="9">
        <v>195000</v>
      </c>
      <c r="G46" s="9">
        <f t="shared" si="1"/>
        <v>19500</v>
      </c>
    </row>
    <row r="47" spans="1:7" ht="12.75" customHeight="1">
      <c r="A47" s="4"/>
      <c r="B47" s="12" t="s">
        <v>89</v>
      </c>
      <c r="C47" s="13" t="s">
        <v>123</v>
      </c>
      <c r="D47" s="21">
        <v>0.1</v>
      </c>
      <c r="E47" s="13" t="s">
        <v>91</v>
      </c>
      <c r="F47" s="9">
        <v>195000</v>
      </c>
      <c r="G47" s="9">
        <f t="shared" si="1"/>
        <v>19500</v>
      </c>
    </row>
    <row r="48" spans="1:7" ht="12.75" customHeight="1">
      <c r="A48" s="4"/>
      <c r="B48" s="12" t="s">
        <v>90</v>
      </c>
      <c r="C48" s="13" t="s">
        <v>123</v>
      </c>
      <c r="D48" s="21">
        <v>0.15</v>
      </c>
      <c r="E48" s="13" t="s">
        <v>92</v>
      </c>
      <c r="F48" s="9">
        <v>195000</v>
      </c>
      <c r="G48" s="9">
        <f t="shared" si="1"/>
        <v>29250</v>
      </c>
    </row>
    <row r="49" spans="1:11" ht="12.75" customHeight="1">
      <c r="A49" s="4"/>
      <c r="B49" s="12" t="s">
        <v>61</v>
      </c>
      <c r="C49" s="13" t="s">
        <v>123</v>
      </c>
      <c r="D49" s="21">
        <v>0.1</v>
      </c>
      <c r="E49" s="13" t="s">
        <v>57</v>
      </c>
      <c r="F49" s="9">
        <v>195000</v>
      </c>
      <c r="G49" s="9">
        <f t="shared" si="1"/>
        <v>19500</v>
      </c>
    </row>
    <row r="50" spans="1:11" ht="12.75" customHeight="1">
      <c r="A50" s="4"/>
      <c r="B50" s="87" t="s">
        <v>23</v>
      </c>
      <c r="C50" s="89"/>
      <c r="D50" s="89"/>
      <c r="E50" s="89"/>
      <c r="F50" s="90"/>
      <c r="G50" s="91">
        <f>SUM(G42:G49)</f>
        <v>269100</v>
      </c>
    </row>
    <row r="51" spans="1:11" ht="12" customHeight="1">
      <c r="A51" s="4"/>
      <c r="B51" s="23"/>
      <c r="C51" s="23"/>
      <c r="D51" s="23"/>
      <c r="E51" s="23"/>
      <c r="F51" s="26"/>
      <c r="G51" s="26"/>
    </row>
    <row r="52" spans="1:11" ht="12" customHeight="1">
      <c r="A52" s="4"/>
      <c r="B52" s="85" t="s">
        <v>24</v>
      </c>
      <c r="C52" s="29"/>
      <c r="D52" s="29"/>
      <c r="E52" s="29"/>
      <c r="F52" s="28"/>
      <c r="G52" s="28"/>
    </row>
    <row r="53" spans="1:11" ht="24" customHeight="1">
      <c r="A53" s="4"/>
      <c r="B53" s="88" t="s">
        <v>25</v>
      </c>
      <c r="C53" s="88" t="s">
        <v>26</v>
      </c>
      <c r="D53" s="88" t="s">
        <v>115</v>
      </c>
      <c r="E53" s="88" t="s">
        <v>17</v>
      </c>
      <c r="F53" s="88" t="s">
        <v>18</v>
      </c>
      <c r="G53" s="88" t="s">
        <v>19</v>
      </c>
      <c r="K53" s="2"/>
    </row>
    <row r="54" spans="1:11" ht="12.75" customHeight="1">
      <c r="A54" s="4"/>
      <c r="B54" s="18" t="s">
        <v>63</v>
      </c>
      <c r="C54" s="16" t="s">
        <v>64</v>
      </c>
      <c r="D54" s="105">
        <v>16000</v>
      </c>
      <c r="E54" s="16" t="s">
        <v>56</v>
      </c>
      <c r="F54" s="17">
        <v>135</v>
      </c>
      <c r="G54" s="17">
        <f>(D54*F54)</f>
        <v>2160000</v>
      </c>
    </row>
    <row r="55" spans="1:11" ht="12.75" customHeight="1">
      <c r="A55" s="4"/>
      <c r="B55" s="18" t="s">
        <v>27</v>
      </c>
      <c r="C55" s="15"/>
      <c r="D55" s="15"/>
      <c r="E55" s="15"/>
      <c r="F55" s="17"/>
      <c r="G55" s="17"/>
    </row>
    <row r="56" spans="1:11" ht="12.75" customHeight="1">
      <c r="A56" s="4"/>
      <c r="B56" s="14" t="s">
        <v>65</v>
      </c>
      <c r="C56" s="16" t="s">
        <v>66</v>
      </c>
      <c r="D56" s="92">
        <v>250</v>
      </c>
      <c r="E56" s="16" t="s">
        <v>108</v>
      </c>
      <c r="F56" s="17">
        <v>1390</v>
      </c>
      <c r="G56" s="17">
        <f>(D56*F56)</f>
        <v>347500</v>
      </c>
    </row>
    <row r="57" spans="1:11" ht="12.75" customHeight="1">
      <c r="A57" s="4"/>
      <c r="B57" s="14" t="s">
        <v>73</v>
      </c>
      <c r="C57" s="16" t="s">
        <v>66</v>
      </c>
      <c r="D57" s="92">
        <v>500</v>
      </c>
      <c r="E57" s="16" t="s">
        <v>56</v>
      </c>
      <c r="F57" s="17">
        <v>1160</v>
      </c>
      <c r="G57" s="17">
        <f>(D57*F57)</f>
        <v>580000</v>
      </c>
    </row>
    <row r="58" spans="1:11" ht="12.75" customHeight="1">
      <c r="A58" s="4"/>
      <c r="B58" s="14" t="s">
        <v>93</v>
      </c>
      <c r="C58" s="16" t="s">
        <v>66</v>
      </c>
      <c r="D58" s="92">
        <v>300</v>
      </c>
      <c r="E58" s="16" t="s">
        <v>108</v>
      </c>
      <c r="F58" s="17">
        <v>1880</v>
      </c>
      <c r="G58" s="17">
        <f>(D58*F58)</f>
        <v>564000</v>
      </c>
    </row>
    <row r="59" spans="1:11" ht="12.75" customHeight="1">
      <c r="A59" s="4"/>
      <c r="B59" s="18" t="s">
        <v>67</v>
      </c>
      <c r="C59" s="15"/>
      <c r="D59" s="15"/>
      <c r="E59" s="15"/>
      <c r="F59" s="17"/>
      <c r="G59" s="17">
        <f t="shared" ref="G59:G60" si="2">(D59*F59)</f>
        <v>0</v>
      </c>
    </row>
    <row r="60" spans="1:11" ht="11.25" customHeight="1">
      <c r="B60" s="14" t="s">
        <v>94</v>
      </c>
      <c r="C60" s="16" t="s">
        <v>75</v>
      </c>
      <c r="D60" s="92">
        <v>0.05</v>
      </c>
      <c r="E60" s="16" t="s">
        <v>98</v>
      </c>
      <c r="F60" s="17">
        <v>60000</v>
      </c>
      <c r="G60" s="17">
        <f t="shared" si="2"/>
        <v>3000</v>
      </c>
    </row>
    <row r="61" spans="1:11" ht="12.75" customHeight="1">
      <c r="A61" s="4"/>
      <c r="B61" s="18" t="s">
        <v>28</v>
      </c>
      <c r="C61" s="15"/>
      <c r="D61" s="15"/>
      <c r="E61" s="15"/>
      <c r="F61" s="17"/>
      <c r="G61" s="17"/>
    </row>
    <row r="62" spans="1:11" ht="12.75" customHeight="1">
      <c r="A62" s="4"/>
      <c r="B62" s="14" t="s">
        <v>74</v>
      </c>
      <c r="C62" s="15" t="s">
        <v>68</v>
      </c>
      <c r="D62" s="15">
        <v>0.5</v>
      </c>
      <c r="E62" s="16" t="s">
        <v>100</v>
      </c>
      <c r="F62" s="17">
        <v>39000</v>
      </c>
      <c r="G62" s="17">
        <f t="shared" ref="G62:G65" si="3">(D62*F62)</f>
        <v>19500</v>
      </c>
    </row>
    <row r="63" spans="1:11" ht="12.75" customHeight="1">
      <c r="A63" s="4"/>
      <c r="B63" s="18" t="s">
        <v>95</v>
      </c>
      <c r="C63" s="15"/>
      <c r="D63" s="15"/>
      <c r="E63" s="16"/>
      <c r="F63" s="17"/>
      <c r="G63" s="17">
        <f t="shared" si="3"/>
        <v>0</v>
      </c>
    </row>
    <row r="64" spans="1:11" ht="12.75" customHeight="1">
      <c r="A64" s="4"/>
      <c r="B64" s="14" t="s">
        <v>97</v>
      </c>
      <c r="C64" s="15" t="s">
        <v>66</v>
      </c>
      <c r="D64" s="15">
        <v>3</v>
      </c>
      <c r="E64" s="16" t="s">
        <v>98</v>
      </c>
      <c r="F64" s="17">
        <v>17000</v>
      </c>
      <c r="G64" s="17">
        <f t="shared" si="3"/>
        <v>51000</v>
      </c>
    </row>
    <row r="65" spans="1:7" ht="12.75" customHeight="1">
      <c r="A65" s="4"/>
      <c r="B65" s="14" t="s">
        <v>96</v>
      </c>
      <c r="C65" s="15" t="s">
        <v>66</v>
      </c>
      <c r="D65" s="15">
        <v>1.5</v>
      </c>
      <c r="E65" s="16" t="s">
        <v>98</v>
      </c>
      <c r="F65" s="17">
        <v>7000</v>
      </c>
      <c r="G65" s="17">
        <f t="shared" si="3"/>
        <v>10500</v>
      </c>
    </row>
    <row r="66" spans="1:7" ht="13.5" customHeight="1">
      <c r="A66" s="4"/>
      <c r="B66" s="87" t="s">
        <v>29</v>
      </c>
      <c r="C66" s="89"/>
      <c r="D66" s="89"/>
      <c r="E66" s="89"/>
      <c r="F66" s="90"/>
      <c r="G66" s="91">
        <f>SUM(G54:G65)</f>
        <v>3735500</v>
      </c>
    </row>
    <row r="67" spans="1:7" ht="12" customHeight="1">
      <c r="A67" s="4"/>
      <c r="B67" s="23"/>
      <c r="C67" s="23"/>
      <c r="D67" s="23"/>
      <c r="E67" s="30"/>
      <c r="F67" s="26"/>
      <c r="G67" s="26"/>
    </row>
    <row r="68" spans="1:7" ht="12" customHeight="1">
      <c r="A68" s="4"/>
      <c r="B68" s="85" t="s">
        <v>30</v>
      </c>
      <c r="C68" s="29"/>
      <c r="D68" s="29"/>
      <c r="E68" s="29"/>
      <c r="F68" s="28"/>
      <c r="G68" s="28"/>
    </row>
    <row r="69" spans="1:7" ht="24" customHeight="1">
      <c r="A69" s="4"/>
      <c r="B69" s="86" t="s">
        <v>31</v>
      </c>
      <c r="C69" s="88" t="s">
        <v>26</v>
      </c>
      <c r="D69" s="88" t="s">
        <v>115</v>
      </c>
      <c r="E69" s="86" t="s">
        <v>17</v>
      </c>
      <c r="F69" s="88" t="s">
        <v>18</v>
      </c>
      <c r="G69" s="86" t="s">
        <v>19</v>
      </c>
    </row>
    <row r="70" spans="1:7" ht="12.75" customHeight="1">
      <c r="A70" s="4"/>
      <c r="B70" s="12" t="s">
        <v>69</v>
      </c>
      <c r="C70" s="16" t="s">
        <v>66</v>
      </c>
      <c r="D70" s="17">
        <v>230</v>
      </c>
      <c r="E70" s="16" t="s">
        <v>56</v>
      </c>
      <c r="F70" s="17">
        <v>2500</v>
      </c>
      <c r="G70" s="17">
        <f>(D70*F70)</f>
        <v>575000</v>
      </c>
    </row>
    <row r="71" spans="1:7" ht="12.75" customHeight="1">
      <c r="A71" s="4"/>
      <c r="B71" s="12" t="s">
        <v>126</v>
      </c>
      <c r="C71" s="16" t="s">
        <v>109</v>
      </c>
      <c r="D71" s="17">
        <v>1</v>
      </c>
      <c r="E71" s="13" t="s">
        <v>70</v>
      </c>
      <c r="F71" s="17">
        <v>40000</v>
      </c>
      <c r="G71" s="17">
        <f t="shared" ref="G71" si="4">(D71*F71)</f>
        <v>40000</v>
      </c>
    </row>
    <row r="72" spans="1:7" ht="13.5" customHeight="1">
      <c r="A72" s="4"/>
      <c r="B72" s="87" t="s">
        <v>32</v>
      </c>
      <c r="C72" s="89"/>
      <c r="D72" s="89"/>
      <c r="E72" s="89"/>
      <c r="F72" s="90"/>
      <c r="G72" s="91">
        <f>SUM(G70:G71)</f>
        <v>615000</v>
      </c>
    </row>
    <row r="73" spans="1:7" ht="12" customHeight="1">
      <c r="A73" s="4"/>
      <c r="B73" s="23"/>
      <c r="C73" s="23"/>
      <c r="D73" s="23"/>
      <c r="E73" s="23"/>
      <c r="F73" s="26"/>
      <c r="G73" s="26"/>
    </row>
    <row r="74" spans="1:7" ht="12" customHeight="1">
      <c r="A74" s="4"/>
      <c r="B74" s="75" t="s">
        <v>33</v>
      </c>
      <c r="C74" s="76"/>
      <c r="D74" s="76"/>
      <c r="E74" s="76"/>
      <c r="F74" s="76"/>
      <c r="G74" s="77">
        <f>G33+G50+G66+G72</f>
        <v>6779600</v>
      </c>
    </row>
    <row r="75" spans="1:7" ht="12" customHeight="1">
      <c r="A75" s="4"/>
      <c r="B75" s="78" t="s">
        <v>34</v>
      </c>
      <c r="C75" s="32"/>
      <c r="D75" s="32"/>
      <c r="E75" s="32"/>
      <c r="F75" s="32"/>
      <c r="G75" s="79">
        <f>G74*0.05</f>
        <v>338980</v>
      </c>
    </row>
    <row r="76" spans="1:7" ht="12" customHeight="1">
      <c r="A76" s="4"/>
      <c r="B76" s="80" t="s">
        <v>35</v>
      </c>
      <c r="C76" s="31"/>
      <c r="D76" s="31"/>
      <c r="E76" s="31"/>
      <c r="F76" s="31"/>
      <c r="G76" s="81">
        <f>G75+G74</f>
        <v>7118580</v>
      </c>
    </row>
    <row r="77" spans="1:7" ht="12" customHeight="1">
      <c r="A77" s="4"/>
      <c r="B77" s="78" t="s">
        <v>36</v>
      </c>
      <c r="C77" s="32"/>
      <c r="D77" s="32"/>
      <c r="E77" s="32"/>
      <c r="F77" s="32"/>
      <c r="G77" s="79">
        <f>G12</f>
        <v>10000000</v>
      </c>
    </row>
    <row r="78" spans="1:7" ht="12" customHeight="1">
      <c r="A78" s="4"/>
      <c r="B78" s="82" t="s">
        <v>37</v>
      </c>
      <c r="C78" s="83"/>
      <c r="D78" s="83"/>
      <c r="E78" s="83"/>
      <c r="F78" s="83"/>
      <c r="G78" s="84">
        <f>G77-G76</f>
        <v>2881420</v>
      </c>
    </row>
    <row r="79" spans="1:7" ht="12" customHeight="1">
      <c r="A79" s="4"/>
      <c r="B79" s="35" t="s">
        <v>117</v>
      </c>
      <c r="C79" s="33"/>
      <c r="D79" s="33"/>
      <c r="E79" s="33"/>
      <c r="F79" s="33"/>
      <c r="G79" s="43"/>
    </row>
    <row r="80" spans="1:7" ht="12.75" customHeight="1" thickBot="1">
      <c r="A80" s="4"/>
      <c r="B80" s="36"/>
      <c r="C80" s="33"/>
      <c r="D80" s="33"/>
      <c r="E80" s="33"/>
      <c r="F80" s="33"/>
      <c r="G80" s="43"/>
    </row>
    <row r="81" spans="1:7" ht="12" customHeight="1">
      <c r="A81" s="4"/>
      <c r="B81" s="52" t="s">
        <v>116</v>
      </c>
      <c r="C81" s="53"/>
      <c r="D81" s="53"/>
      <c r="E81" s="53"/>
      <c r="F81" s="54"/>
      <c r="G81" s="43"/>
    </row>
    <row r="82" spans="1:7" ht="12" customHeight="1">
      <c r="A82" s="4"/>
      <c r="B82" s="55" t="s">
        <v>38</v>
      </c>
      <c r="C82" s="34"/>
      <c r="D82" s="34"/>
      <c r="E82" s="34"/>
      <c r="F82" s="56"/>
      <c r="G82" s="43"/>
    </row>
    <row r="83" spans="1:7" ht="12" customHeight="1">
      <c r="A83" s="4"/>
      <c r="B83" s="55" t="s">
        <v>39</v>
      </c>
      <c r="C83" s="34"/>
      <c r="D83" s="34"/>
      <c r="E83" s="34"/>
      <c r="F83" s="56"/>
      <c r="G83" s="43"/>
    </row>
    <row r="84" spans="1:7" ht="12" customHeight="1">
      <c r="A84" s="4"/>
      <c r="B84" s="55" t="s">
        <v>40</v>
      </c>
      <c r="C84" s="34"/>
      <c r="D84" s="34"/>
      <c r="E84" s="34"/>
      <c r="F84" s="56"/>
      <c r="G84" s="43"/>
    </row>
    <row r="85" spans="1:7" ht="12" customHeight="1">
      <c r="A85" s="4"/>
      <c r="B85" s="55" t="s">
        <v>41</v>
      </c>
      <c r="C85" s="34"/>
      <c r="D85" s="34"/>
      <c r="E85" s="34"/>
      <c r="F85" s="56"/>
      <c r="G85" s="43"/>
    </row>
    <row r="86" spans="1:7" ht="12" customHeight="1">
      <c r="A86" s="4"/>
      <c r="B86" s="55" t="s">
        <v>42</v>
      </c>
      <c r="C86" s="34"/>
      <c r="D86" s="34"/>
      <c r="E86" s="34"/>
      <c r="F86" s="56"/>
      <c r="G86" s="43"/>
    </row>
    <row r="87" spans="1:7" ht="12.75" customHeight="1" thickBot="1">
      <c r="A87" s="4"/>
      <c r="B87" s="57" t="s">
        <v>43</v>
      </c>
      <c r="C87" s="58"/>
      <c r="D87" s="58"/>
      <c r="E87" s="58"/>
      <c r="F87" s="59"/>
      <c r="G87" s="43"/>
    </row>
    <row r="88" spans="1:7" ht="12.75" customHeight="1">
      <c r="A88" s="4"/>
      <c r="B88" s="36"/>
      <c r="C88" s="34"/>
      <c r="D88" s="34"/>
      <c r="E88" s="34"/>
      <c r="F88" s="34"/>
      <c r="G88" s="43"/>
    </row>
    <row r="89" spans="1:7" ht="15" customHeight="1">
      <c r="A89" s="4"/>
      <c r="B89" s="106" t="s">
        <v>44</v>
      </c>
      <c r="C89" s="107"/>
      <c r="D89" s="60"/>
      <c r="E89" s="37"/>
      <c r="F89" s="37"/>
      <c r="G89" s="43"/>
    </row>
    <row r="90" spans="1:7" ht="12" customHeight="1">
      <c r="A90" s="4"/>
      <c r="B90" s="61" t="s">
        <v>31</v>
      </c>
      <c r="C90" s="62" t="s">
        <v>45</v>
      </c>
      <c r="D90" s="63" t="s">
        <v>46</v>
      </c>
      <c r="E90" s="37"/>
      <c r="F90" s="37"/>
      <c r="G90" s="43"/>
    </row>
    <row r="91" spans="1:7" ht="12" customHeight="1">
      <c r="A91" s="4"/>
      <c r="B91" s="64" t="s">
        <v>47</v>
      </c>
      <c r="C91" s="65">
        <f>G33</f>
        <v>2160000</v>
      </c>
      <c r="D91" s="66">
        <f>(C91/C97)</f>
        <v>0.30343130231029219</v>
      </c>
      <c r="E91" s="37"/>
      <c r="F91" s="37"/>
      <c r="G91" s="43"/>
    </row>
    <row r="92" spans="1:7" ht="12" customHeight="1">
      <c r="A92" s="4"/>
      <c r="B92" s="64" t="s">
        <v>48</v>
      </c>
      <c r="C92" s="67">
        <v>0</v>
      </c>
      <c r="D92" s="66">
        <v>0</v>
      </c>
      <c r="E92" s="37"/>
      <c r="F92" s="37"/>
      <c r="G92" s="43"/>
    </row>
    <row r="93" spans="1:7" ht="12" customHeight="1">
      <c r="A93" s="4"/>
      <c r="B93" s="64" t="s">
        <v>49</v>
      </c>
      <c r="C93" s="68">
        <f>G50</f>
        <v>269100</v>
      </c>
      <c r="D93" s="66">
        <f>(C93/C97)</f>
        <v>3.7802483079490572E-2</v>
      </c>
      <c r="E93" s="37"/>
      <c r="F93" s="37"/>
      <c r="G93" s="43"/>
    </row>
    <row r="94" spans="1:7" ht="12" customHeight="1">
      <c r="A94" s="4"/>
      <c r="B94" s="64" t="s">
        <v>25</v>
      </c>
      <c r="C94" s="68">
        <f>G66</f>
        <v>3735500</v>
      </c>
      <c r="D94" s="66">
        <f>(C94/C97)</f>
        <v>0.52475353230560029</v>
      </c>
      <c r="E94" s="37"/>
      <c r="F94" s="37"/>
      <c r="G94" s="43"/>
    </row>
    <row r="95" spans="1:7" ht="12" customHeight="1">
      <c r="A95" s="4"/>
      <c r="B95" s="64" t="s">
        <v>50</v>
      </c>
      <c r="C95" s="69">
        <f>G72</f>
        <v>615000</v>
      </c>
      <c r="D95" s="66">
        <f>(C95/C97)</f>
        <v>8.6393634685569307E-2</v>
      </c>
      <c r="E95" s="38"/>
      <c r="F95" s="38"/>
      <c r="G95" s="43"/>
    </row>
    <row r="96" spans="1:7" ht="12" customHeight="1">
      <c r="A96" s="4"/>
      <c r="B96" s="64" t="s">
        <v>51</v>
      </c>
      <c r="C96" s="69">
        <f>G75</f>
        <v>338980</v>
      </c>
      <c r="D96" s="66">
        <f>(C96/C97)</f>
        <v>4.7619047619047616E-2</v>
      </c>
      <c r="E96" s="38"/>
      <c r="F96" s="38"/>
      <c r="G96" s="43"/>
    </row>
    <row r="97" spans="1:7" ht="12.75" customHeight="1">
      <c r="A97" s="4"/>
      <c r="B97" s="61" t="s">
        <v>52</v>
      </c>
      <c r="C97" s="70">
        <f>SUM(C91:C96)</f>
        <v>7118580</v>
      </c>
      <c r="D97" s="71">
        <f>SUM(D91:D96)</f>
        <v>1</v>
      </c>
      <c r="E97" s="38"/>
      <c r="F97" s="38"/>
      <c r="G97" s="43"/>
    </row>
    <row r="98" spans="1:7" ht="12" customHeight="1">
      <c r="A98" s="4"/>
      <c r="B98" s="36"/>
      <c r="C98" s="33"/>
      <c r="D98" s="33"/>
      <c r="E98" s="33"/>
      <c r="F98" s="33"/>
      <c r="G98" s="43"/>
    </row>
    <row r="99" spans="1:7" ht="12.75" customHeight="1">
      <c r="A99" s="4"/>
      <c r="B99" s="49"/>
      <c r="C99" s="33"/>
      <c r="D99" s="33"/>
      <c r="E99" s="33"/>
      <c r="F99" s="33"/>
      <c r="G99" s="43"/>
    </row>
    <row r="100" spans="1:7" ht="12" customHeight="1">
      <c r="A100" s="4"/>
      <c r="B100" s="72"/>
      <c r="C100" s="73" t="s">
        <v>111</v>
      </c>
      <c r="D100" s="72"/>
      <c r="E100" s="72"/>
      <c r="F100" s="38"/>
      <c r="G100" s="43"/>
    </row>
    <row r="101" spans="1:7" ht="12" customHeight="1">
      <c r="A101" s="4"/>
      <c r="B101" s="61" t="s">
        <v>112</v>
      </c>
      <c r="C101" s="74">
        <v>20000</v>
      </c>
      <c r="D101" s="74">
        <v>25000</v>
      </c>
      <c r="E101" s="74">
        <v>30000</v>
      </c>
      <c r="F101" s="39"/>
      <c r="G101" s="44"/>
    </row>
    <row r="102" spans="1:7" ht="12.75" customHeight="1">
      <c r="A102" s="4"/>
      <c r="B102" s="61" t="s">
        <v>113</v>
      </c>
      <c r="C102" s="74">
        <f>G76/C101</f>
        <v>355.92899999999997</v>
      </c>
      <c r="D102" s="74">
        <f>(G76/25000)</f>
        <v>284.7432</v>
      </c>
      <c r="E102" s="74">
        <f>(G76/E101)</f>
        <v>237.286</v>
      </c>
      <c r="F102" s="39"/>
      <c r="G102" s="44"/>
    </row>
    <row r="103" spans="1:7" ht="15.6" customHeight="1">
      <c r="A103" s="4"/>
      <c r="B103" s="35" t="s">
        <v>53</v>
      </c>
      <c r="C103" s="34"/>
      <c r="D103" s="34"/>
      <c r="E103" s="34"/>
      <c r="F103" s="34"/>
      <c r="G103" s="24"/>
    </row>
    <row r="104" spans="1:7" ht="11.25" customHeight="1">
      <c r="B104" s="50"/>
      <c r="C104" s="50"/>
      <c r="D104" s="50"/>
      <c r="E104" s="50"/>
      <c r="F104" s="50"/>
      <c r="G104" s="25"/>
    </row>
    <row r="105" spans="1:7" ht="11.25" customHeight="1">
      <c r="B105" s="50"/>
      <c r="C105" s="50"/>
      <c r="D105" s="50"/>
      <c r="E105" s="50"/>
      <c r="F105" s="50"/>
      <c r="G105" s="25"/>
    </row>
    <row r="106" spans="1:7" ht="11.25" customHeight="1">
      <c r="B106" s="51"/>
      <c r="C106" s="51"/>
      <c r="D106" s="51"/>
      <c r="E106" s="51"/>
      <c r="F106" s="51"/>
    </row>
  </sheetData>
  <mergeCells count="8">
    <mergeCell ref="B89:C8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Melón Calameño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2022-07-26T15:41:18Z</dcterms:modified>
</cp:coreProperties>
</file>