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liaga\Desktop\Fichas Técnicas Talca\"/>
    </mc:Choice>
  </mc:AlternateContent>
  <bookViews>
    <workbookView xWindow="-105" yWindow="-105" windowWidth="19425" windowHeight="10425"/>
  </bookViews>
  <sheets>
    <sheet name="Melón Tuna" sheetId="1" r:id="rId1"/>
  </sheets>
  <calcPr calcId="162913"/>
</workbook>
</file>

<file path=xl/calcChain.xml><?xml version="1.0" encoding="utf-8"?>
<calcChain xmlns="http://schemas.openxmlformats.org/spreadsheetml/2006/main">
  <c r="G60" i="1" l="1"/>
  <c r="G61" i="1"/>
  <c r="G62" i="1"/>
  <c r="G38" i="1" l="1"/>
  <c r="G68" i="1"/>
  <c r="G59" i="1" l="1"/>
  <c r="G58" i="1"/>
  <c r="G55" i="1"/>
  <c r="G52" i="1"/>
  <c r="G53" i="1"/>
  <c r="G51" i="1"/>
  <c r="G22" i="1" l="1"/>
  <c r="G23" i="1"/>
  <c r="G24" i="1"/>
  <c r="G25" i="1"/>
  <c r="G26" i="1"/>
  <c r="G27" i="1"/>
  <c r="G28" i="1"/>
  <c r="G67" i="1" l="1"/>
  <c r="G69" i="1" s="1"/>
  <c r="C92" i="1" s="1"/>
  <c r="G54" i="1"/>
  <c r="G57" i="1"/>
  <c r="G50" i="1"/>
  <c r="G49" i="1"/>
  <c r="G47" i="1"/>
  <c r="G42" i="1"/>
  <c r="G41" i="1"/>
  <c r="G40" i="1"/>
  <c r="G39" i="1"/>
  <c r="G21" i="1"/>
  <c r="G12" i="1"/>
  <c r="G74" i="1" s="1"/>
  <c r="G63" i="1" l="1"/>
  <c r="C91" i="1" s="1"/>
  <c r="G29" i="1"/>
  <c r="C88" i="1" s="1"/>
  <c r="G43" i="1"/>
  <c r="C90" i="1" s="1"/>
  <c r="G71" i="1" l="1"/>
  <c r="G72" i="1" s="1"/>
  <c r="G73" i="1" l="1"/>
  <c r="G75" i="1" s="1"/>
  <c r="C93" i="1"/>
  <c r="C99" i="1" l="1"/>
  <c r="E99" i="1"/>
  <c r="D99" i="1"/>
  <c r="C94" i="1"/>
  <c r="D93" i="1" s="1"/>
  <c r="D91" i="1" l="1"/>
  <c r="D92" i="1"/>
  <c r="D90" i="1"/>
  <c r="D88" i="1"/>
  <c r="D94" i="1" l="1"/>
</calcChain>
</file>

<file path=xl/sharedStrings.xml><?xml version="1.0" encoding="utf-8"?>
<sst xmlns="http://schemas.openxmlformats.org/spreadsheetml/2006/main" count="180" uniqueCount="126">
  <si>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</si>
  <si>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</si>
  <si>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</si>
  <si>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</si>
  <si>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</si>
  <si>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</si>
  <si>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</si>
  <si>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</si>
  <si>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</si>
  <si>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</si>
  <si>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</si>
  <si>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</si>
  <si>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</si>
  <si>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</si>
  <si>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</si>
  <si>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</si>
  <si>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</si>
  <si>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</si>
  <si>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</si>
  <si>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</si>
  <si>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</si>
  <si>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</si>
  <si>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</si>
  <si>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</si>
  <si>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</si>
  <si>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</si>
  <si>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</si>
  <si>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</si>
  <si>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</si>
  <si>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</si>
  <si>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FERTILIZANTES</t>
  </si>
  <si>
    <t>INSECTICIDAS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</si>
  <si>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</si>
  <si>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</si>
  <si>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</si>
  <si>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</si>
  <si>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</si>
  <si>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</si>
  <si>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</si>
  <si>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</si>
  <si>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</si>
  <si>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</si>
  <si>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</si>
  <si>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</si>
  <si>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</si>
  <si>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</si>
  <si>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</si>
  <si>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</si>
  <si>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</si>
  <si>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</si>
  <si>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</si>
  <si>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</si>
  <si>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</si>
  <si>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</si>
  <si>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</si>
  <si>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</si>
  <si>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</si>
  <si>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RENDIMIENTO (UNID./Há.)</t>
  </si>
  <si>
    <t>DEL MAULE</t>
  </si>
  <si>
    <t>OCTUBRE</t>
  </si>
  <si>
    <t>PLANTACION</t>
  </si>
  <si>
    <t>OCT-FEBRERO</t>
  </si>
  <si>
    <t>CONTR. MALEZAS MAN.</t>
  </si>
  <si>
    <t>APLICACIÓN DE FERTILIZ.</t>
  </si>
  <si>
    <t>NOVIEMBRE.</t>
  </si>
  <si>
    <t>APLICACIÓN AGROQUIM.</t>
  </si>
  <si>
    <t>OCTUBRE-ENERO</t>
  </si>
  <si>
    <t>ENERO-FEBRERO</t>
  </si>
  <si>
    <t>COSECHA</t>
  </si>
  <si>
    <t>MELGADURA</t>
  </si>
  <si>
    <t>ARADURA</t>
  </si>
  <si>
    <t>SURCO DE RIEGO DEFINIT.</t>
  </si>
  <si>
    <t>APLICACIÓN AGROQU,</t>
  </si>
  <si>
    <t>COLOCAR MULCH</t>
  </si>
  <si>
    <t>PLANTAS</t>
  </si>
  <si>
    <t>PLANTULA</t>
  </si>
  <si>
    <t>UREA</t>
  </si>
  <si>
    <t>KG.</t>
  </si>
  <si>
    <t>OCTUBRE-NOVIEMBRE</t>
  </si>
  <si>
    <t xml:space="preserve">MURIATO DE K </t>
  </si>
  <si>
    <t>FUNGUICIDAS</t>
  </si>
  <si>
    <t>MANZATE WG.</t>
  </si>
  <si>
    <t>TOPAS 200 WE.</t>
  </si>
  <si>
    <t>LIT-.</t>
  </si>
  <si>
    <t>KARATE</t>
  </si>
  <si>
    <t>LIT.</t>
  </si>
  <si>
    <t>PLASTICO MULCH</t>
  </si>
  <si>
    <t>JUNIO-JULIO</t>
  </si>
  <si>
    <t>NOVIEMBRE</t>
  </si>
  <si>
    <t>OCTUBRE-DICIEMBRE</t>
  </si>
  <si>
    <t>TUNA</t>
  </si>
  <si>
    <t>RIEGOS</t>
  </si>
  <si>
    <t xml:space="preserve">ENVOLVER GUIAS </t>
  </si>
  <si>
    <t>OCTUBRE-FEBRERO</t>
  </si>
  <si>
    <t>MEZCLA HORTALIZERA</t>
  </si>
  <si>
    <t>ALIETTE 80%</t>
  </si>
  <si>
    <t>FURADAN</t>
  </si>
  <si>
    <t>NOVIEMBRE-FEBRERO</t>
  </si>
  <si>
    <t>ZERO 5 EC</t>
  </si>
  <si>
    <t>FERTILIZANTES FOLIAR</t>
  </si>
  <si>
    <t>FOSFIMAX 40-20</t>
  </si>
  <si>
    <t>LIT</t>
  </si>
  <si>
    <t>TERRASORB FOLIAR</t>
  </si>
  <si>
    <t>PRECIO ESPERADO ($/UNID.)</t>
  </si>
  <si>
    <t>MEDIO - ALTO</t>
  </si>
  <si>
    <t>ENE - MAR</t>
  </si>
  <si>
    <t>HELADA-LLUVIA</t>
  </si>
  <si>
    <t>OCTUB-NOV.</t>
  </si>
  <si>
    <t>SEPT-OCTUBRE</t>
  </si>
  <si>
    <t xml:space="preserve">UN  </t>
  </si>
  <si>
    <t xml:space="preserve">KG </t>
  </si>
  <si>
    <t>ANALISIS DE SUELOS</t>
  </si>
  <si>
    <t>ESCENARIOS COSTO UNITARIO  ($/un)</t>
  </si>
  <si>
    <t>Rendimiento (un/hà)</t>
  </si>
  <si>
    <t>Costo unitario ($/un) (*)</t>
  </si>
  <si>
    <t>N° Jornadas/HA</t>
  </si>
  <si>
    <t>Cantidad (Kg/l/u)/HA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</si>
  <si>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</si>
  <si>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</si>
  <si>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N/A</t>
  </si>
  <si>
    <t>CONS.  REGIONAL</t>
  </si>
  <si>
    <t>MELON TUNA C/MULCH</t>
  </si>
  <si>
    <t>RASTRAJES(2)</t>
  </si>
  <si>
    <t>JUNIO-2022</t>
  </si>
  <si>
    <t>TALCA</t>
  </si>
  <si>
    <t>TALCA-PENCAHUE-PELARCO-MAULE-SAN RAFAEL-RIO CLARO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</si>
</sst>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19" x14ac:knownFonts="1">
    <font>
      <sz val="11"/>
      <color indexed="8"/>
      <name val="Calibri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7"/>
      <color indexed="8"/>
      <name val="Calibri"/>
      <family val="2"/>
    </font>
    <font>
      <sz val="11"/>
      <color indexed="8"/>
      <name val="Calibri"/>
      <family val="2"/>
    </font>
    <font>
      <b/>
      <sz val="9"/>
      <color indexed="9"/>
      <name val="Arial Narrow"/>
      <family val="2"/>
    </font>
    <font>
      <b/>
      <sz val="9"/>
      <color indexed="8"/>
      <name val="Arial Narrow"/>
      <family val="2"/>
    </font>
    <font>
      <b/>
      <i/>
      <sz val="9"/>
      <color indexed="9"/>
      <name val="Arial Narrow"/>
      <family val="2"/>
    </font>
    <font>
      <sz val="9"/>
      <color indexed="9"/>
      <name val="Arial Narrow"/>
      <family val="2"/>
    </font>
    <font>
      <sz val="7"/>
      <color indexed="8"/>
      <name val="Arial Narrow"/>
      <family val="2"/>
    </font>
    <font>
      <u/>
      <sz val="7"/>
      <color indexed="8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b/>
      <sz val="7"/>
      <color indexed="15"/>
      <name val="Arial Narrow"/>
      <family val="2"/>
    </font>
    <font>
      <b/>
      <sz val="7"/>
      <name val="Arial Narrow"/>
      <family val="2"/>
    </font>
    <font>
      <sz val="7"/>
      <color indexed="9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41" fontId="6" fillId="0" borderId="0" applyFont="0" applyFill="0" applyBorder="0" applyAlignment="0" applyProtection="0"/>
  </cellStyleXfs>
  <cellXfs count="117">
    <xf numFmtId="0" fontId="0" fillId="0" borderId="0" xfId="0" applyFont="1" applyAlignment="1"/>
    <xf numFmtId="0" fontId="0" fillId="0" borderId="0" xfId="0" applyNumberFormat="1" applyFont="1" applyAlignment="1"/>
    <xf numFmtId="0" fontId="0" fillId="0" borderId="1" xfId="0" applyNumberFormat="1" applyFont="1" applyBorder="1" applyAlignment="1"/>
    <xf numFmtId="0" fontId="0" fillId="0" borderId="0" xfId="0" applyNumberFormat="1" applyFont="1" applyAlignment="1">
      <alignment horizontal="left" vertical="top"/>
    </xf>
    <xf numFmtId="0" fontId="0" fillId="2" borderId="1" xfId="0" applyFont="1" applyFill="1" applyBorder="1" applyAlignment="1"/>
    <xf numFmtId="3" fontId="3" fillId="9" borderId="1" xfId="0" applyNumberFormat="1" applyFont="1" applyFill="1" applyBorder="1" applyAlignment="1">
      <alignment vertical="center"/>
    </xf>
    <xf numFmtId="49" fontId="1" fillId="2" borderId="10" xfId="0" applyNumberFormat="1" applyFont="1" applyFill="1" applyBorder="1" applyAlignment="1">
      <alignment horizontal="center" wrapText="1"/>
    </xf>
    <xf numFmtId="49" fontId="1" fillId="2" borderId="10" xfId="0" applyNumberFormat="1" applyFont="1" applyFill="1" applyBorder="1" applyAlignment="1">
      <alignment horizontal="right" wrapText="1"/>
    </xf>
    <xf numFmtId="3" fontId="1" fillId="2" borderId="10" xfId="0" applyNumberFormat="1" applyFont="1" applyFill="1" applyBorder="1" applyAlignment="1">
      <alignment horizontal="right" wrapText="1"/>
    </xf>
    <xf numFmtId="49" fontId="1" fillId="2" borderId="10" xfId="0" applyNumberFormat="1" applyFont="1" applyFill="1" applyBorder="1" applyAlignment="1"/>
    <xf numFmtId="0" fontId="1" fillId="2" borderId="10" xfId="0" applyFont="1" applyFill="1" applyBorder="1" applyAlignment="1">
      <alignment horizontal="center"/>
    </xf>
    <xf numFmtId="0" fontId="1" fillId="2" borderId="10" xfId="0" applyFont="1" applyFill="1" applyBorder="1" applyAlignment="1"/>
    <xf numFmtId="49" fontId="1" fillId="2" borderId="10" xfId="0" applyNumberFormat="1" applyFont="1" applyFill="1" applyBorder="1" applyAlignment="1">
      <alignment horizontal="center"/>
    </xf>
    <xf numFmtId="3" fontId="1" fillId="2" borderId="10" xfId="0" applyNumberFormat="1" applyFont="1" applyFill="1" applyBorder="1" applyAlignment="1"/>
    <xf numFmtId="49" fontId="4" fillId="2" borderId="10" xfId="0" applyNumberFormat="1" applyFont="1" applyFill="1" applyBorder="1" applyAlignment="1"/>
    <xf numFmtId="49" fontId="1" fillId="2" borderId="10" xfId="0" applyNumberFormat="1" applyFont="1" applyFill="1" applyBorder="1" applyAlignment="1">
      <alignment vertical="center" wrapText="1"/>
    </xf>
    <xf numFmtId="49" fontId="1" fillId="2" borderId="10" xfId="0" applyNumberFormat="1" applyFont="1" applyFill="1" applyBorder="1" applyAlignment="1">
      <alignment horizontal="right" vertical="center" wrapText="1"/>
    </xf>
    <xf numFmtId="49" fontId="1" fillId="2" borderId="10" xfId="0" applyNumberFormat="1" applyFont="1" applyFill="1" applyBorder="1" applyAlignment="1">
      <alignment horizontal="right"/>
    </xf>
    <xf numFmtId="0" fontId="1" fillId="0" borderId="10" xfId="0" applyNumberFormat="1" applyFont="1" applyBorder="1" applyAlignment="1"/>
    <xf numFmtId="0" fontId="1" fillId="2" borderId="10" xfId="0" applyNumberFormat="1" applyFont="1" applyFill="1" applyBorder="1" applyAlignment="1">
      <alignment horizontal="center" wrapText="1"/>
    </xf>
    <xf numFmtId="0" fontId="2" fillId="2" borderId="1" xfId="0" applyFont="1" applyFill="1" applyBorder="1" applyAlignment="1"/>
    <xf numFmtId="0" fontId="1" fillId="2" borderId="1" xfId="0" applyFont="1" applyFill="1" applyBorder="1" applyAlignment="1"/>
    <xf numFmtId="3" fontId="1" fillId="2" borderId="1" xfId="0" applyNumberFormat="1" applyFont="1" applyFill="1" applyBorder="1" applyAlignment="1"/>
    <xf numFmtId="0" fontId="1" fillId="2" borderId="1" xfId="0" applyFont="1" applyFill="1" applyBorder="1" applyAlignment="1">
      <alignment wrapText="1"/>
    </xf>
    <xf numFmtId="14" fontId="1" fillId="2" borderId="1" xfId="0" applyNumberFormat="1" applyFont="1" applyFill="1" applyBorder="1" applyAlignment="1"/>
    <xf numFmtId="0" fontId="1" fillId="2" borderId="1" xfId="0" applyFont="1" applyFill="1" applyBorder="1" applyAlignment="1">
      <alignment horizontal="justify" wrapText="1"/>
    </xf>
    <xf numFmtId="3" fontId="2" fillId="2" borderId="1" xfId="0" applyNumberFormat="1" applyFont="1" applyFill="1" applyBorder="1" applyAlignment="1"/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7" fillId="5" borderId="1" xfId="0" applyFont="1" applyFill="1" applyBorder="1" applyAlignment="1">
      <alignment vertical="center"/>
    </xf>
    <xf numFmtId="0" fontId="7" fillId="3" borderId="1" xfId="0" applyFont="1" applyFill="1" applyBorder="1" applyAlignment="1">
      <alignment vertical="center"/>
    </xf>
    <xf numFmtId="49" fontId="11" fillId="2" borderId="1" xfId="0" applyNumberFormat="1" applyFont="1" applyFill="1" applyBorder="1" applyAlignment="1">
      <alignment vertical="center"/>
    </xf>
    <xf numFmtId="0" fontId="13" fillId="2" borderId="1" xfId="0" applyFont="1" applyFill="1" applyBorder="1" applyAlignment="1">
      <alignment vertical="center"/>
    </xf>
    <xf numFmtId="164" fontId="13" fillId="2" borderId="1" xfId="0" applyNumberFormat="1" applyFont="1" applyFill="1" applyBorder="1" applyAlignment="1">
      <alignment vertical="center"/>
    </xf>
    <xf numFmtId="0" fontId="11" fillId="2" borderId="1" xfId="0" applyFont="1" applyFill="1" applyBorder="1" applyAlignment="1">
      <alignment vertical="center"/>
    </xf>
    <xf numFmtId="0" fontId="11" fillId="2" borderId="1" xfId="0" applyFont="1" applyFill="1" applyBorder="1" applyAlignment="1"/>
    <xf numFmtId="0" fontId="11" fillId="6" borderId="1" xfId="0" applyFont="1" applyFill="1" applyBorder="1" applyAlignment="1"/>
    <xf numFmtId="0" fontId="13" fillId="6" borderId="1" xfId="0" applyFont="1" applyFill="1" applyBorder="1" applyAlignment="1">
      <alignment vertical="center"/>
    </xf>
    <xf numFmtId="0" fontId="18" fillId="2" borderId="1" xfId="0" applyFont="1" applyFill="1" applyBorder="1" applyAlignment="1">
      <alignment vertical="center"/>
    </xf>
    <xf numFmtId="0" fontId="14" fillId="6" borderId="1" xfId="0" applyFont="1" applyFill="1" applyBorder="1" applyAlignment="1">
      <alignment vertical="center"/>
    </xf>
    <xf numFmtId="164" fontId="14" fillId="2" borderId="1" xfId="0" applyNumberFormat="1" applyFont="1" applyFill="1" applyBorder="1" applyAlignment="1">
      <alignment vertical="center"/>
    </xf>
    <xf numFmtId="0" fontId="5" fillId="0" borderId="1" xfId="0" applyNumberFormat="1" applyFont="1" applyBorder="1" applyAlignment="1"/>
    <xf numFmtId="49" fontId="14" fillId="2" borderId="2" xfId="0" applyNumberFormat="1" applyFont="1" applyFill="1" applyBorder="1" applyAlignment="1">
      <alignment vertical="center"/>
    </xf>
    <xf numFmtId="0" fontId="11" fillId="2" borderId="3" xfId="0" applyFont="1" applyFill="1" applyBorder="1" applyAlignment="1"/>
    <xf numFmtId="0" fontId="11" fillId="2" borderId="4" xfId="0" applyFont="1" applyFill="1" applyBorder="1" applyAlignment="1"/>
    <xf numFmtId="49" fontId="11" fillId="2" borderId="5" xfId="0" applyNumberFormat="1" applyFont="1" applyFill="1" applyBorder="1" applyAlignment="1">
      <alignment vertical="center"/>
    </xf>
    <xf numFmtId="0" fontId="11" fillId="2" borderId="6" xfId="0" applyFont="1" applyFill="1" applyBorder="1" applyAlignment="1"/>
    <xf numFmtId="49" fontId="11" fillId="2" borderId="7" xfId="0" applyNumberFormat="1" applyFont="1" applyFill="1" applyBorder="1" applyAlignment="1">
      <alignment vertical="center"/>
    </xf>
    <xf numFmtId="0" fontId="11" fillId="2" borderId="8" xfId="0" applyFont="1" applyFill="1" applyBorder="1" applyAlignment="1"/>
    <xf numFmtId="0" fontId="11" fillId="2" borderId="9" xfId="0" applyFont="1" applyFill="1" applyBorder="1" applyAlignment="1"/>
    <xf numFmtId="0" fontId="11" fillId="8" borderId="10" xfId="0" applyFont="1" applyFill="1" applyBorder="1" applyAlignment="1"/>
    <xf numFmtId="49" fontId="14" fillId="7" borderId="10" xfId="0" applyNumberFormat="1" applyFont="1" applyFill="1" applyBorder="1" applyAlignment="1">
      <alignment vertical="center"/>
    </xf>
    <xf numFmtId="49" fontId="14" fillId="7" borderId="10" xfId="0" applyNumberFormat="1" applyFont="1" applyFill="1" applyBorder="1" applyAlignment="1">
      <alignment horizontal="center" vertical="center"/>
    </xf>
    <xf numFmtId="49" fontId="11" fillId="7" borderId="10" xfId="0" applyNumberFormat="1" applyFont="1" applyFill="1" applyBorder="1" applyAlignment="1"/>
    <xf numFmtId="49" fontId="14" fillId="2" borderId="10" xfId="0" applyNumberFormat="1" applyFont="1" applyFill="1" applyBorder="1" applyAlignment="1">
      <alignment vertical="center"/>
    </xf>
    <xf numFmtId="3" fontId="17" fillId="9" borderId="10" xfId="0" applyNumberFormat="1" applyFont="1" applyFill="1" applyBorder="1" applyAlignment="1">
      <alignment vertical="center"/>
    </xf>
    <xf numFmtId="9" fontId="11" fillId="2" borderId="10" xfId="0" applyNumberFormat="1" applyFont="1" applyFill="1" applyBorder="1" applyAlignment="1"/>
    <xf numFmtId="0" fontId="14" fillId="2" borderId="10" xfId="0" applyNumberFormat="1" applyFont="1" applyFill="1" applyBorder="1" applyAlignment="1">
      <alignment vertical="center"/>
    </xf>
    <xf numFmtId="3" fontId="14" fillId="2" borderId="10" xfId="0" applyNumberFormat="1" applyFont="1" applyFill="1" applyBorder="1" applyAlignment="1">
      <alignment vertical="center"/>
    </xf>
    <xf numFmtId="165" fontId="14" fillId="2" borderId="10" xfId="0" applyNumberFormat="1" applyFont="1" applyFill="1" applyBorder="1" applyAlignment="1">
      <alignment vertical="center"/>
    </xf>
    <xf numFmtId="165" fontId="14" fillId="7" borderId="10" xfId="0" applyNumberFormat="1" applyFont="1" applyFill="1" applyBorder="1" applyAlignment="1">
      <alignment vertical="center"/>
    </xf>
    <xf numFmtId="9" fontId="14" fillId="7" borderId="10" xfId="0" applyNumberFormat="1" applyFont="1" applyFill="1" applyBorder="1" applyAlignment="1">
      <alignment vertical="center"/>
    </xf>
    <xf numFmtId="0" fontId="13" fillId="8" borderId="10" xfId="0" applyFont="1" applyFill="1" applyBorder="1" applyAlignment="1">
      <alignment vertical="center"/>
    </xf>
    <xf numFmtId="49" fontId="16" fillId="8" borderId="10" xfId="0" applyNumberFormat="1" applyFont="1" applyFill="1" applyBorder="1" applyAlignment="1">
      <alignment vertical="center"/>
    </xf>
    <xf numFmtId="41" fontId="14" fillId="7" borderId="10" xfId="1" applyFont="1" applyFill="1" applyBorder="1" applyAlignment="1">
      <alignment vertical="center"/>
    </xf>
    <xf numFmtId="49" fontId="7" fillId="5" borderId="10" xfId="0" applyNumberFormat="1" applyFont="1" applyFill="1" applyBorder="1" applyAlignment="1">
      <alignment vertical="center"/>
    </xf>
    <xf numFmtId="49" fontId="7" fillId="3" borderId="10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wrapText="1"/>
    </xf>
    <xf numFmtId="49" fontId="7" fillId="3" borderId="10" xfId="0" applyNumberFormat="1" applyFont="1" applyFill="1" applyBorder="1" applyAlignment="1">
      <alignment vertical="center"/>
    </xf>
    <xf numFmtId="49" fontId="7" fillId="5" borderId="11" xfId="0" applyNumberFormat="1" applyFont="1" applyFill="1" applyBorder="1" applyAlignment="1">
      <alignment vertical="center"/>
    </xf>
    <xf numFmtId="0" fontId="7" fillId="5" borderId="12" xfId="0" applyFont="1" applyFill="1" applyBorder="1" applyAlignment="1">
      <alignment vertical="center"/>
    </xf>
    <xf numFmtId="164" fontId="7" fillId="5" borderId="13" xfId="0" applyNumberFormat="1" applyFont="1" applyFill="1" applyBorder="1" applyAlignment="1">
      <alignment vertical="center"/>
    </xf>
    <xf numFmtId="49" fontId="7" fillId="3" borderId="14" xfId="0" applyNumberFormat="1" applyFont="1" applyFill="1" applyBorder="1" applyAlignment="1">
      <alignment vertical="center"/>
    </xf>
    <xf numFmtId="164" fontId="7" fillId="3" borderId="15" xfId="0" applyNumberFormat="1" applyFont="1" applyFill="1" applyBorder="1" applyAlignment="1">
      <alignment vertical="center"/>
    </xf>
    <xf numFmtId="49" fontId="7" fillId="5" borderId="14" xfId="0" applyNumberFormat="1" applyFont="1" applyFill="1" applyBorder="1" applyAlignment="1">
      <alignment vertical="center"/>
    </xf>
    <xf numFmtId="164" fontId="7" fillId="5" borderId="15" xfId="0" applyNumberFormat="1" applyFont="1" applyFill="1" applyBorder="1" applyAlignment="1">
      <alignment vertical="center"/>
    </xf>
    <xf numFmtId="49" fontId="7" fillId="5" borderId="16" xfId="0" applyNumberFormat="1" applyFont="1" applyFill="1" applyBorder="1" applyAlignment="1">
      <alignment vertical="center"/>
    </xf>
    <xf numFmtId="0" fontId="7" fillId="5" borderId="17" xfId="0" applyFont="1" applyFill="1" applyBorder="1" applyAlignment="1">
      <alignment vertical="center"/>
    </xf>
    <xf numFmtId="164" fontId="7" fillId="5" borderId="18" xfId="0" applyNumberFormat="1" applyFont="1" applyFill="1" applyBorder="1" applyAlignment="1">
      <alignment vertical="center"/>
    </xf>
    <xf numFmtId="49" fontId="7" fillId="3" borderId="10" xfId="0" applyNumberFormat="1" applyFont="1" applyFill="1" applyBorder="1" applyAlignment="1">
      <alignment horizontal="center" vertical="center" wrapText="1"/>
    </xf>
    <xf numFmtId="3" fontId="2" fillId="2" borderId="10" xfId="0" applyNumberFormat="1" applyFont="1" applyFill="1" applyBorder="1" applyAlignment="1"/>
    <xf numFmtId="0" fontId="10" fillId="3" borderId="10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vertical="center"/>
    </xf>
    <xf numFmtId="3" fontId="7" fillId="3" borderId="10" xfId="0" applyNumberFormat="1" applyFont="1" applyFill="1" applyBorder="1" applyAlignment="1">
      <alignment vertical="center"/>
    </xf>
    <xf numFmtId="0" fontId="1" fillId="2" borderId="10" xfId="0" applyNumberFormat="1" applyFont="1" applyFill="1" applyBorder="1" applyAlignment="1"/>
    <xf numFmtId="3" fontId="1" fillId="2" borderId="10" xfId="0" applyNumberFormat="1" applyFont="1" applyFill="1" applyBorder="1" applyAlignment="1">
      <alignment horizontal="right" vertical="center"/>
    </xf>
    <xf numFmtId="0" fontId="2" fillId="2" borderId="10" xfId="0" applyFont="1" applyFill="1" applyBorder="1" applyAlignment="1">
      <alignment vertical="center"/>
    </xf>
    <xf numFmtId="0" fontId="2" fillId="2" borderId="10" xfId="0" applyFont="1" applyFill="1" applyBorder="1" applyAlignment="1">
      <alignment horizontal="center" vertical="center"/>
    </xf>
    <xf numFmtId="49" fontId="7" fillId="3" borderId="10" xfId="0" applyNumberFormat="1" applyFont="1" applyFill="1" applyBorder="1" applyAlignment="1">
      <alignment vertical="center" wrapText="1"/>
    </xf>
    <xf numFmtId="49" fontId="8" fillId="2" borderId="10" xfId="0" applyNumberFormat="1" applyFont="1" applyFill="1" applyBorder="1" applyAlignment="1">
      <alignment horizontal="right"/>
    </xf>
    <xf numFmtId="166" fontId="1" fillId="2" borderId="10" xfId="0" applyNumberFormat="1" applyFont="1" applyFill="1" applyBorder="1" applyAlignment="1"/>
    <xf numFmtId="0" fontId="1" fillId="2" borderId="10" xfId="0" applyFont="1" applyFill="1" applyBorder="1" applyAlignment="1">
      <alignment vertical="center"/>
    </xf>
    <xf numFmtId="41" fontId="1" fillId="2" borderId="10" xfId="1" applyFont="1" applyFill="1" applyBorder="1" applyAlignment="1"/>
    <xf numFmtId="49" fontId="16" fillId="8" borderId="10" xfId="0" applyNumberFormat="1" applyFont="1" applyFill="1" applyBorder="1" applyAlignment="1">
      <alignment vertical="center"/>
    </xf>
    <xf numFmtId="0" fontId="14" fillId="8" borderId="10" xfId="0" applyFont="1" applyFill="1" applyBorder="1" applyAlignment="1">
      <alignment vertical="center"/>
    </xf>
    <xf numFmtId="49" fontId="1" fillId="2" borderId="10" xfId="0" applyNumberFormat="1" applyFont="1" applyFill="1" applyBorder="1" applyAlignment="1">
      <alignment wrapText="1"/>
    </xf>
    <xf numFmtId="0" fontId="1" fillId="2" borderId="10" xfId="0" applyFont="1" applyFill="1" applyBorder="1" applyAlignment="1">
      <alignment wrapText="1"/>
    </xf>
    <xf numFmtId="49" fontId="7" fillId="3" borderId="10" xfId="0" applyNumberFormat="1" applyFont="1" applyFill="1" applyBorder="1" applyAlignment="1">
      <alignment wrapText="1"/>
    </xf>
    <xf numFmtId="0" fontId="7" fillId="4" borderId="10" xfId="0" applyFont="1" applyFill="1" applyBorder="1" applyAlignment="1">
      <alignment wrapText="1"/>
    </xf>
    <xf numFmtId="49" fontId="1" fillId="2" borderId="10" xfId="0" applyNumberFormat="1" applyFont="1" applyFill="1" applyBorder="1" applyAlignment="1"/>
    <xf numFmtId="0" fontId="1" fillId="2" borderId="10" xfId="0" applyFont="1" applyFill="1" applyBorder="1" applyAlignment="1"/>
    <xf numFmtId="49" fontId="9" fillId="3" borderId="10" xfId="0" applyNumberFormat="1" applyFont="1" applyFill="1" applyBorder="1" applyAlignment="1">
      <alignment horizontal="center" vertical="center"/>
    </xf>
    <xf numFmtId="0" fontId="9" fillId="4" borderId="10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vertical="center"/>
    </xf>
    <xf numFmtId="49" fontId="1" fillId="0" borderId="10" xfId="0" applyNumberFormat="1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vertical="center"/>
    </xf>
    <xf numFmtId="49" fontId="1" fillId="2" borderId="10" xfId="0" applyNumberFormat="1" applyFont="1" applyFill="1" applyBorder="1" applyAlignment="1">
      <alignment vertical="center"/>
    </xf>
    <xf numFmtId="3" fontId="1" fillId="2" borderId="10" xfId="0" applyNumberFormat="1" applyFont="1" applyFill="1" applyBorder="1" applyAlignment="1">
      <alignment horizontal="right" vertical="center" wrapText="1"/>
    </xf>
    <xf numFmtId="0" fontId="0" fillId="0" borderId="0" xfId="0" applyNumberFormat="1" applyFont="1" applyAlignment="1">
      <alignment vertical="center"/>
    </xf>
    <xf numFmtId="0" fontId="0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/>
    </xf>
    <xf numFmtId="49" fontId="1" fillId="0" borderId="10" xfId="0" applyNumberFormat="1" applyFont="1" applyFill="1" applyBorder="1" applyAlignment="1">
      <alignment horizontal="right" vertical="center"/>
    </xf>
    <xf numFmtId="49" fontId="1" fillId="2" borderId="10" xfId="0" applyNumberFormat="1" applyFont="1" applyFill="1" applyBorder="1" applyAlignment="1">
      <alignment vertical="center" wrapText="1"/>
    </xf>
    <xf numFmtId="0" fontId="1" fillId="2" borderId="10" xfId="0" applyFont="1" applyFill="1" applyBorder="1" applyAlignment="1">
      <alignment vertical="center" wrapText="1"/>
    </xf>
    <xf numFmtId="49" fontId="1" fillId="2" borderId="10" xfId="0" applyNumberFormat="1" applyFont="1" applyFill="1" applyBorder="1" applyAlignment="1">
      <alignment horizontal="right" vertical="center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971549</xdr:colOff>
      <xdr:row>0</xdr:row>
      <xdr:rowOff>161925</xdr:rowOff>
    </xdr:from>
    <xdr:to>
      <xdr:col>6</xdr:col>
      <xdr:colOff>461281</xdr:colOff>
      <xdr:row>7</xdr:row>
      <xdr:rowOff>3509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1549" y="161925"/>
          <a:ext cx="5686425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05"/>
  <sheetViews>
    <sheetView showGridLines="0" tabSelected="1" zoomScale="84" zoomScaleNormal="84" workbookViewId="0">
      <selection activeCell="C9" sqref="C9"/>
    </sheetView>
  </sheetViews>
  <sheetFormatPr baseColWidth="10" defaultColWidth="10.85546875" defaultRowHeight="11.25" customHeight="1" x14ac:dyDescent="0.25"/>
  <cols>
    <col min="1" max="1" width="10.42578125" style="2" customWidth="1"/>
    <col min="2" max="2" width="20" style="2" customWidth="1"/>
    <col min="3" max="3" width="23.42578125" style="2" customWidth="1"/>
    <col min="4" max="4" width="9.42578125" style="2" customWidth="1"/>
    <col min="5" max="5" width="14.42578125" style="2" customWidth="1"/>
    <col min="6" max="6" width="11" style="2" customWidth="1"/>
    <col min="7" max="7" width="14.140625" style="2" customWidth="1"/>
    <col min="8" max="15" width="10.85546875" style="1" customWidth="1"/>
    <col min="16" max="16" width="10.85546875" style="3" customWidth="1"/>
    <col min="17" max="255" width="10.85546875" style="1" customWidth="1"/>
  </cols>
  <sheetData>
    <row r="1" spans="1:255" ht="15" customHeight="1" x14ac:dyDescent="0.25">
      <c r="A1" s="4"/>
      <c r="B1" s="4"/>
      <c r="C1" s="4"/>
      <c r="D1" s="4"/>
      <c r="E1" s="4"/>
      <c r="F1" s="4"/>
      <c r="G1" s="4"/>
    </row>
    <row r="2" spans="1:255" ht="15" customHeight="1" x14ac:dyDescent="0.25">
      <c r="A2" s="4"/>
      <c r="B2" s="4"/>
      <c r="C2" s="4"/>
      <c r="D2" s="4"/>
      <c r="E2" s="4"/>
      <c r="F2" s="4"/>
      <c r="G2" s="4"/>
    </row>
    <row r="3" spans="1:255" ht="15" customHeight="1" x14ac:dyDescent="0.25">
      <c r="A3" s="4"/>
      <c r="B3" s="4"/>
      <c r="C3" s="4"/>
      <c r="D3" s="4"/>
      <c r="E3" s="4"/>
      <c r="F3" s="4"/>
      <c r="G3" s="4"/>
    </row>
    <row r="4" spans="1:255" ht="15" customHeight="1" x14ac:dyDescent="0.25">
      <c r="A4" s="4"/>
      <c r="B4" s="4"/>
      <c r="C4" s="4"/>
      <c r="D4" s="4"/>
      <c r="E4" s="4"/>
      <c r="F4" s="4"/>
      <c r="G4" s="4"/>
    </row>
    <row r="5" spans="1:255" ht="15" customHeight="1" x14ac:dyDescent="0.25">
      <c r="A5" s="4"/>
      <c r="B5" s="4"/>
      <c r="C5" s="4"/>
      <c r="D5" s="4"/>
      <c r="E5" s="4"/>
      <c r="F5" s="4"/>
      <c r="G5" s="4"/>
    </row>
    <row r="6" spans="1:255" ht="15" customHeight="1" x14ac:dyDescent="0.25">
      <c r="A6" s="4"/>
      <c r="B6" s="4"/>
      <c r="C6" s="4"/>
      <c r="D6" s="4"/>
      <c r="E6" s="4"/>
      <c r="F6" s="4"/>
      <c r="G6" s="4"/>
    </row>
    <row r="7" spans="1:255" ht="15" customHeight="1" x14ac:dyDescent="0.25">
      <c r="A7" s="4"/>
      <c r="B7" s="4"/>
      <c r="C7" s="4"/>
      <c r="D7" s="4"/>
      <c r="E7" s="4"/>
      <c r="F7" s="4"/>
      <c r="G7" s="4"/>
    </row>
    <row r="8" spans="1:255" ht="15" customHeight="1" x14ac:dyDescent="0.25">
      <c r="A8" s="4"/>
      <c r="B8" s="4"/>
      <c r="C8" s="4"/>
      <c r="D8" s="4"/>
      <c r="E8" s="4"/>
      <c r="F8" s="4"/>
      <c r="G8" s="4"/>
    </row>
    <row r="9" spans="1:255" ht="12" customHeight="1" x14ac:dyDescent="0.25">
      <c r="A9" s="4"/>
      <c r="B9" s="90" t="s">
        <v>0</v>
      </c>
      <c r="C9" s="91" t="s">
        <v>121</v>
      </c>
      <c r="D9" s="20"/>
      <c r="E9" s="99" t="s">
        <v>57</v>
      </c>
      <c r="F9" s="100"/>
      <c r="G9" s="82">
        <v>20000</v>
      </c>
    </row>
    <row r="10" spans="1:255" ht="15" x14ac:dyDescent="0.25">
      <c r="A10" s="4"/>
      <c r="B10" s="15" t="s">
        <v>1</v>
      </c>
      <c r="C10" s="16" t="s">
        <v>90</v>
      </c>
      <c r="D10" s="21"/>
      <c r="E10" s="97" t="s">
        <v>2</v>
      </c>
      <c r="F10" s="98"/>
      <c r="G10" s="17" t="s">
        <v>105</v>
      </c>
    </row>
    <row r="11" spans="1:255" ht="15" x14ac:dyDescent="0.25">
      <c r="A11" s="4"/>
      <c r="B11" s="15" t="s">
        <v>3</v>
      </c>
      <c r="C11" s="17" t="s">
        <v>104</v>
      </c>
      <c r="D11" s="21"/>
      <c r="E11" s="97" t="s">
        <v>103</v>
      </c>
      <c r="F11" s="98"/>
      <c r="G11" s="92">
        <v>450</v>
      </c>
    </row>
    <row r="12" spans="1:255" s="112" customFormat="1" ht="15" x14ac:dyDescent="0.25">
      <c r="A12" s="105"/>
      <c r="B12" s="15" t="s">
        <v>4</v>
      </c>
      <c r="C12" s="106" t="s">
        <v>58</v>
      </c>
      <c r="D12" s="107"/>
      <c r="E12" s="108" t="s">
        <v>5</v>
      </c>
      <c r="F12" s="93"/>
      <c r="G12" s="109">
        <f>(G9*G11)</f>
        <v>9000000</v>
      </c>
      <c r="H12" s="110"/>
      <c r="I12" s="110"/>
      <c r="J12" s="110"/>
      <c r="K12" s="110"/>
      <c r="L12" s="110"/>
      <c r="M12" s="110"/>
      <c r="N12" s="110"/>
      <c r="O12" s="110"/>
      <c r="P12" s="111"/>
      <c r="Q12" s="110"/>
      <c r="R12" s="110"/>
      <c r="S12" s="110"/>
      <c r="T12" s="110"/>
      <c r="U12" s="110"/>
      <c r="V12" s="110"/>
      <c r="W12" s="110"/>
      <c r="X12" s="110"/>
      <c r="Y12" s="110"/>
      <c r="Z12" s="110"/>
      <c r="AA12" s="110"/>
      <c r="AB12" s="110"/>
      <c r="AC12" s="110"/>
      <c r="AD12" s="110"/>
      <c r="AE12" s="110"/>
      <c r="AF12" s="110"/>
      <c r="AG12" s="110"/>
      <c r="AH12" s="110"/>
      <c r="AI12" s="110"/>
      <c r="AJ12" s="110"/>
      <c r="AK12" s="110"/>
      <c r="AL12" s="110"/>
      <c r="AM12" s="110"/>
      <c r="AN12" s="110"/>
      <c r="AO12" s="110"/>
      <c r="AP12" s="110"/>
      <c r="AQ12" s="110"/>
      <c r="AR12" s="110"/>
      <c r="AS12" s="110"/>
      <c r="AT12" s="110"/>
      <c r="AU12" s="110"/>
      <c r="AV12" s="110"/>
      <c r="AW12" s="110"/>
      <c r="AX12" s="110"/>
      <c r="AY12" s="110"/>
      <c r="AZ12" s="110"/>
      <c r="BA12" s="110"/>
      <c r="BB12" s="110"/>
      <c r="BC12" s="110"/>
      <c r="BD12" s="110"/>
      <c r="BE12" s="110"/>
      <c r="BF12" s="110"/>
      <c r="BG12" s="110"/>
      <c r="BH12" s="110"/>
      <c r="BI12" s="110"/>
      <c r="BJ12" s="110"/>
      <c r="BK12" s="110"/>
      <c r="BL12" s="110"/>
      <c r="BM12" s="110"/>
      <c r="BN12" s="110"/>
      <c r="BO12" s="110"/>
      <c r="BP12" s="110"/>
      <c r="BQ12" s="110"/>
      <c r="BR12" s="110"/>
      <c r="BS12" s="110"/>
      <c r="BT12" s="110"/>
      <c r="BU12" s="110"/>
      <c r="BV12" s="110"/>
      <c r="BW12" s="110"/>
      <c r="BX12" s="110"/>
      <c r="BY12" s="110"/>
      <c r="BZ12" s="110"/>
      <c r="CA12" s="110"/>
      <c r="CB12" s="110"/>
      <c r="CC12" s="110"/>
      <c r="CD12" s="110"/>
      <c r="CE12" s="110"/>
      <c r="CF12" s="110"/>
      <c r="CG12" s="110"/>
      <c r="CH12" s="110"/>
      <c r="CI12" s="110"/>
      <c r="CJ12" s="110"/>
      <c r="CK12" s="110"/>
      <c r="CL12" s="110"/>
      <c r="CM12" s="110"/>
      <c r="CN12" s="110"/>
      <c r="CO12" s="110"/>
      <c r="CP12" s="110"/>
      <c r="CQ12" s="110"/>
      <c r="CR12" s="110"/>
      <c r="CS12" s="110"/>
      <c r="CT12" s="110"/>
      <c r="CU12" s="110"/>
      <c r="CV12" s="110"/>
      <c r="CW12" s="110"/>
      <c r="CX12" s="110"/>
      <c r="CY12" s="110"/>
      <c r="CZ12" s="110"/>
      <c r="DA12" s="110"/>
      <c r="DB12" s="110"/>
      <c r="DC12" s="110"/>
      <c r="DD12" s="110"/>
      <c r="DE12" s="110"/>
      <c r="DF12" s="110"/>
      <c r="DG12" s="110"/>
      <c r="DH12" s="110"/>
      <c r="DI12" s="110"/>
      <c r="DJ12" s="110"/>
      <c r="DK12" s="110"/>
      <c r="DL12" s="110"/>
      <c r="DM12" s="110"/>
      <c r="DN12" s="110"/>
      <c r="DO12" s="110"/>
      <c r="DP12" s="110"/>
      <c r="DQ12" s="110"/>
      <c r="DR12" s="110"/>
      <c r="DS12" s="110"/>
      <c r="DT12" s="110"/>
      <c r="DU12" s="110"/>
      <c r="DV12" s="110"/>
      <c r="DW12" s="110"/>
      <c r="DX12" s="110"/>
      <c r="DY12" s="110"/>
      <c r="DZ12" s="110"/>
      <c r="EA12" s="110"/>
      <c r="EB12" s="110"/>
      <c r="EC12" s="110"/>
      <c r="ED12" s="110"/>
      <c r="EE12" s="110"/>
      <c r="EF12" s="110"/>
      <c r="EG12" s="110"/>
      <c r="EH12" s="110"/>
      <c r="EI12" s="110"/>
      <c r="EJ12" s="110"/>
      <c r="EK12" s="110"/>
      <c r="EL12" s="110"/>
      <c r="EM12" s="110"/>
      <c r="EN12" s="110"/>
      <c r="EO12" s="110"/>
      <c r="EP12" s="110"/>
      <c r="EQ12" s="110"/>
      <c r="ER12" s="110"/>
      <c r="ES12" s="110"/>
      <c r="ET12" s="110"/>
      <c r="EU12" s="110"/>
      <c r="EV12" s="110"/>
      <c r="EW12" s="110"/>
      <c r="EX12" s="110"/>
      <c r="EY12" s="110"/>
      <c r="EZ12" s="110"/>
      <c r="FA12" s="110"/>
      <c r="FB12" s="110"/>
      <c r="FC12" s="110"/>
      <c r="FD12" s="110"/>
      <c r="FE12" s="110"/>
      <c r="FF12" s="110"/>
      <c r="FG12" s="110"/>
      <c r="FH12" s="110"/>
      <c r="FI12" s="110"/>
      <c r="FJ12" s="110"/>
      <c r="FK12" s="110"/>
      <c r="FL12" s="110"/>
      <c r="FM12" s="110"/>
      <c r="FN12" s="110"/>
      <c r="FO12" s="110"/>
      <c r="FP12" s="110"/>
      <c r="FQ12" s="110"/>
      <c r="FR12" s="110"/>
      <c r="FS12" s="110"/>
      <c r="FT12" s="110"/>
      <c r="FU12" s="110"/>
      <c r="FV12" s="110"/>
      <c r="FW12" s="110"/>
      <c r="FX12" s="110"/>
      <c r="FY12" s="110"/>
      <c r="FZ12" s="110"/>
      <c r="GA12" s="110"/>
      <c r="GB12" s="110"/>
      <c r="GC12" s="110"/>
      <c r="GD12" s="110"/>
      <c r="GE12" s="110"/>
      <c r="GF12" s="110"/>
      <c r="GG12" s="110"/>
      <c r="GH12" s="110"/>
      <c r="GI12" s="110"/>
      <c r="GJ12" s="110"/>
      <c r="GK12" s="110"/>
      <c r="GL12" s="110"/>
      <c r="GM12" s="110"/>
      <c r="GN12" s="110"/>
      <c r="GO12" s="110"/>
      <c r="GP12" s="110"/>
      <c r="GQ12" s="110"/>
      <c r="GR12" s="110"/>
      <c r="GS12" s="110"/>
      <c r="GT12" s="110"/>
      <c r="GU12" s="110"/>
      <c r="GV12" s="110"/>
      <c r="GW12" s="110"/>
      <c r="GX12" s="110"/>
      <c r="GY12" s="110"/>
      <c r="GZ12" s="110"/>
      <c r="HA12" s="110"/>
      <c r="HB12" s="110"/>
      <c r="HC12" s="110"/>
      <c r="HD12" s="110"/>
      <c r="HE12" s="110"/>
      <c r="HF12" s="110"/>
      <c r="HG12" s="110"/>
      <c r="HH12" s="110"/>
      <c r="HI12" s="110"/>
      <c r="HJ12" s="110"/>
      <c r="HK12" s="110"/>
      <c r="HL12" s="110"/>
      <c r="HM12" s="110"/>
      <c r="HN12" s="110"/>
      <c r="HO12" s="110"/>
      <c r="HP12" s="110"/>
      <c r="HQ12" s="110"/>
      <c r="HR12" s="110"/>
      <c r="HS12" s="110"/>
      <c r="HT12" s="110"/>
      <c r="HU12" s="110"/>
      <c r="HV12" s="110"/>
      <c r="HW12" s="110"/>
      <c r="HX12" s="110"/>
      <c r="HY12" s="110"/>
      <c r="HZ12" s="110"/>
      <c r="IA12" s="110"/>
      <c r="IB12" s="110"/>
      <c r="IC12" s="110"/>
      <c r="ID12" s="110"/>
      <c r="IE12" s="110"/>
      <c r="IF12" s="110"/>
      <c r="IG12" s="110"/>
      <c r="IH12" s="110"/>
      <c r="II12" s="110"/>
      <c r="IJ12" s="110"/>
      <c r="IK12" s="110"/>
      <c r="IL12" s="110"/>
      <c r="IM12" s="110"/>
      <c r="IN12" s="110"/>
      <c r="IO12" s="110"/>
      <c r="IP12" s="110"/>
      <c r="IQ12" s="110"/>
      <c r="IR12" s="110"/>
      <c r="IS12" s="110"/>
      <c r="IT12" s="110"/>
      <c r="IU12" s="110"/>
    </row>
    <row r="13" spans="1:255" s="112" customFormat="1" ht="15" x14ac:dyDescent="0.25">
      <c r="A13" s="105"/>
      <c r="B13" s="15" t="s">
        <v>6</v>
      </c>
      <c r="C13" s="113" t="s">
        <v>124</v>
      </c>
      <c r="D13" s="107"/>
      <c r="E13" s="114" t="s">
        <v>7</v>
      </c>
      <c r="F13" s="115"/>
      <c r="G13" s="116" t="s">
        <v>120</v>
      </c>
      <c r="H13" s="110"/>
      <c r="I13" s="110"/>
      <c r="J13" s="110"/>
      <c r="K13" s="110"/>
      <c r="L13" s="110"/>
      <c r="M13" s="110"/>
      <c r="N13" s="110"/>
      <c r="O13" s="110"/>
      <c r="P13" s="111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110"/>
      <c r="AU13" s="110"/>
      <c r="AV13" s="110"/>
      <c r="AW13" s="110"/>
      <c r="AX13" s="110"/>
      <c r="AY13" s="110"/>
      <c r="AZ13" s="110"/>
      <c r="BA13" s="110"/>
      <c r="BB13" s="110"/>
      <c r="BC13" s="110"/>
      <c r="BD13" s="110"/>
      <c r="BE13" s="110"/>
      <c r="BF13" s="110"/>
      <c r="BG13" s="110"/>
      <c r="BH13" s="110"/>
      <c r="BI13" s="110"/>
      <c r="BJ13" s="110"/>
      <c r="BK13" s="110"/>
      <c r="BL13" s="110"/>
      <c r="BM13" s="110"/>
      <c r="BN13" s="110"/>
      <c r="BO13" s="110"/>
      <c r="BP13" s="110"/>
      <c r="BQ13" s="110"/>
      <c r="BR13" s="110"/>
      <c r="BS13" s="110"/>
      <c r="BT13" s="110"/>
      <c r="BU13" s="110"/>
      <c r="BV13" s="110"/>
      <c r="BW13" s="110"/>
      <c r="BX13" s="110"/>
      <c r="BY13" s="110"/>
      <c r="BZ13" s="110"/>
      <c r="CA13" s="110"/>
      <c r="CB13" s="110"/>
      <c r="CC13" s="110"/>
      <c r="CD13" s="110"/>
      <c r="CE13" s="110"/>
      <c r="CF13" s="110"/>
      <c r="CG13" s="110"/>
      <c r="CH13" s="110"/>
      <c r="CI13" s="110"/>
      <c r="CJ13" s="110"/>
      <c r="CK13" s="110"/>
      <c r="CL13" s="110"/>
      <c r="CM13" s="110"/>
      <c r="CN13" s="110"/>
      <c r="CO13" s="110"/>
      <c r="CP13" s="110"/>
      <c r="CQ13" s="110"/>
      <c r="CR13" s="110"/>
      <c r="CS13" s="110"/>
      <c r="CT13" s="110"/>
      <c r="CU13" s="110"/>
      <c r="CV13" s="110"/>
      <c r="CW13" s="110"/>
      <c r="CX13" s="110"/>
      <c r="CY13" s="110"/>
      <c r="CZ13" s="110"/>
      <c r="DA13" s="110"/>
      <c r="DB13" s="110"/>
      <c r="DC13" s="110"/>
      <c r="DD13" s="110"/>
      <c r="DE13" s="110"/>
      <c r="DF13" s="110"/>
      <c r="DG13" s="110"/>
      <c r="DH13" s="110"/>
      <c r="DI13" s="110"/>
      <c r="DJ13" s="110"/>
      <c r="DK13" s="110"/>
      <c r="DL13" s="110"/>
      <c r="DM13" s="110"/>
      <c r="DN13" s="110"/>
      <c r="DO13" s="110"/>
      <c r="DP13" s="110"/>
      <c r="DQ13" s="110"/>
      <c r="DR13" s="110"/>
      <c r="DS13" s="110"/>
      <c r="DT13" s="110"/>
      <c r="DU13" s="110"/>
      <c r="DV13" s="110"/>
      <c r="DW13" s="110"/>
      <c r="DX13" s="110"/>
      <c r="DY13" s="110"/>
      <c r="DZ13" s="110"/>
      <c r="EA13" s="110"/>
      <c r="EB13" s="110"/>
      <c r="EC13" s="110"/>
      <c r="ED13" s="110"/>
      <c r="EE13" s="110"/>
      <c r="EF13" s="110"/>
      <c r="EG13" s="110"/>
      <c r="EH13" s="110"/>
      <c r="EI13" s="110"/>
      <c r="EJ13" s="110"/>
      <c r="EK13" s="110"/>
      <c r="EL13" s="110"/>
      <c r="EM13" s="110"/>
      <c r="EN13" s="110"/>
      <c r="EO13" s="110"/>
      <c r="EP13" s="110"/>
      <c r="EQ13" s="110"/>
      <c r="ER13" s="110"/>
      <c r="ES13" s="110"/>
      <c r="ET13" s="110"/>
      <c r="EU13" s="110"/>
      <c r="EV13" s="110"/>
      <c r="EW13" s="110"/>
      <c r="EX13" s="110"/>
      <c r="EY13" s="110"/>
      <c r="EZ13" s="110"/>
      <c r="FA13" s="110"/>
      <c r="FB13" s="110"/>
      <c r="FC13" s="110"/>
      <c r="FD13" s="110"/>
      <c r="FE13" s="110"/>
      <c r="FF13" s="110"/>
      <c r="FG13" s="110"/>
      <c r="FH13" s="110"/>
      <c r="FI13" s="110"/>
      <c r="FJ13" s="110"/>
      <c r="FK13" s="110"/>
      <c r="FL13" s="110"/>
      <c r="FM13" s="110"/>
      <c r="FN13" s="110"/>
      <c r="FO13" s="110"/>
      <c r="FP13" s="110"/>
      <c r="FQ13" s="110"/>
      <c r="FR13" s="110"/>
      <c r="FS13" s="110"/>
      <c r="FT13" s="110"/>
      <c r="FU13" s="110"/>
      <c r="FV13" s="110"/>
      <c r="FW13" s="110"/>
      <c r="FX13" s="110"/>
      <c r="FY13" s="110"/>
      <c r="FZ13" s="110"/>
      <c r="GA13" s="110"/>
      <c r="GB13" s="110"/>
      <c r="GC13" s="110"/>
      <c r="GD13" s="110"/>
      <c r="GE13" s="110"/>
      <c r="GF13" s="110"/>
      <c r="GG13" s="110"/>
      <c r="GH13" s="110"/>
      <c r="GI13" s="110"/>
      <c r="GJ13" s="110"/>
      <c r="GK13" s="110"/>
      <c r="GL13" s="110"/>
      <c r="GM13" s="110"/>
      <c r="GN13" s="110"/>
      <c r="GO13" s="110"/>
      <c r="GP13" s="110"/>
      <c r="GQ13" s="110"/>
      <c r="GR13" s="110"/>
      <c r="GS13" s="110"/>
      <c r="GT13" s="110"/>
      <c r="GU13" s="110"/>
      <c r="GV13" s="110"/>
      <c r="GW13" s="110"/>
      <c r="GX13" s="110"/>
      <c r="GY13" s="110"/>
      <c r="GZ13" s="110"/>
      <c r="HA13" s="110"/>
      <c r="HB13" s="110"/>
      <c r="HC13" s="110"/>
      <c r="HD13" s="110"/>
      <c r="HE13" s="110"/>
      <c r="HF13" s="110"/>
      <c r="HG13" s="110"/>
      <c r="HH13" s="110"/>
      <c r="HI13" s="110"/>
      <c r="HJ13" s="110"/>
      <c r="HK13" s="110"/>
      <c r="HL13" s="110"/>
      <c r="HM13" s="110"/>
      <c r="HN13" s="110"/>
      <c r="HO13" s="110"/>
      <c r="HP13" s="110"/>
      <c r="HQ13" s="110"/>
      <c r="HR13" s="110"/>
      <c r="HS13" s="110"/>
      <c r="HT13" s="110"/>
      <c r="HU13" s="110"/>
      <c r="HV13" s="110"/>
      <c r="HW13" s="110"/>
      <c r="HX13" s="110"/>
      <c r="HY13" s="110"/>
      <c r="HZ13" s="110"/>
      <c r="IA13" s="110"/>
      <c r="IB13" s="110"/>
      <c r="IC13" s="110"/>
      <c r="ID13" s="110"/>
      <c r="IE13" s="110"/>
      <c r="IF13" s="110"/>
      <c r="IG13" s="110"/>
      <c r="IH13" s="110"/>
      <c r="II13" s="110"/>
      <c r="IJ13" s="110"/>
      <c r="IK13" s="110"/>
      <c r="IL13" s="110"/>
      <c r="IM13" s="110"/>
      <c r="IN13" s="110"/>
      <c r="IO13" s="110"/>
      <c r="IP13" s="110"/>
      <c r="IQ13" s="110"/>
      <c r="IR13" s="110"/>
      <c r="IS13" s="110"/>
      <c r="IT13" s="110"/>
      <c r="IU13" s="110"/>
    </row>
    <row r="14" spans="1:255" s="112" customFormat="1" ht="39" customHeight="1" x14ac:dyDescent="0.25">
      <c r="A14" s="105"/>
      <c r="B14" s="15" t="s">
        <v>8</v>
      </c>
      <c r="C14" s="106" t="s">
        <v>125</v>
      </c>
      <c r="D14" s="107"/>
      <c r="E14" s="114" t="s">
        <v>9</v>
      </c>
      <c r="F14" s="115"/>
      <c r="G14" s="116" t="s">
        <v>105</v>
      </c>
      <c r="H14" s="110"/>
      <c r="I14" s="110"/>
      <c r="J14" s="110"/>
      <c r="K14" s="110"/>
      <c r="L14" s="110"/>
      <c r="M14" s="110"/>
      <c r="N14" s="110"/>
      <c r="O14" s="110"/>
      <c r="P14" s="111"/>
      <c r="Q14" s="110"/>
      <c r="R14" s="110"/>
      <c r="S14" s="110"/>
      <c r="T14" s="110"/>
      <c r="U14" s="110"/>
      <c r="V14" s="110"/>
      <c r="W14" s="110"/>
      <c r="X14" s="110"/>
      <c r="Y14" s="110"/>
      <c r="Z14" s="110"/>
      <c r="AA14" s="110"/>
      <c r="AB14" s="110"/>
      <c r="AC14" s="110"/>
      <c r="AD14" s="110"/>
      <c r="AE14" s="110"/>
      <c r="AF14" s="110"/>
      <c r="AG14" s="110"/>
      <c r="AH14" s="110"/>
      <c r="AI14" s="110"/>
      <c r="AJ14" s="110"/>
      <c r="AK14" s="110"/>
      <c r="AL14" s="110"/>
      <c r="AM14" s="110"/>
      <c r="AN14" s="110"/>
      <c r="AO14" s="110"/>
      <c r="AP14" s="110"/>
      <c r="AQ14" s="110"/>
      <c r="AR14" s="110"/>
      <c r="AS14" s="110"/>
      <c r="AT14" s="110"/>
      <c r="AU14" s="110"/>
      <c r="AV14" s="110"/>
      <c r="AW14" s="110"/>
      <c r="AX14" s="110"/>
      <c r="AY14" s="110"/>
      <c r="AZ14" s="110"/>
      <c r="BA14" s="110"/>
      <c r="BB14" s="110"/>
      <c r="BC14" s="110"/>
      <c r="BD14" s="110"/>
      <c r="BE14" s="110"/>
      <c r="BF14" s="110"/>
      <c r="BG14" s="110"/>
      <c r="BH14" s="110"/>
      <c r="BI14" s="110"/>
      <c r="BJ14" s="110"/>
      <c r="BK14" s="110"/>
      <c r="BL14" s="110"/>
      <c r="BM14" s="110"/>
      <c r="BN14" s="110"/>
      <c r="BO14" s="110"/>
      <c r="BP14" s="110"/>
      <c r="BQ14" s="110"/>
      <c r="BR14" s="110"/>
      <c r="BS14" s="110"/>
      <c r="BT14" s="110"/>
      <c r="BU14" s="110"/>
      <c r="BV14" s="110"/>
      <c r="BW14" s="110"/>
      <c r="BX14" s="110"/>
      <c r="BY14" s="110"/>
      <c r="BZ14" s="110"/>
      <c r="CA14" s="110"/>
      <c r="CB14" s="110"/>
      <c r="CC14" s="110"/>
      <c r="CD14" s="110"/>
      <c r="CE14" s="110"/>
      <c r="CF14" s="110"/>
      <c r="CG14" s="110"/>
      <c r="CH14" s="110"/>
      <c r="CI14" s="110"/>
      <c r="CJ14" s="110"/>
      <c r="CK14" s="110"/>
      <c r="CL14" s="110"/>
      <c r="CM14" s="110"/>
      <c r="CN14" s="110"/>
      <c r="CO14" s="110"/>
      <c r="CP14" s="110"/>
      <c r="CQ14" s="110"/>
      <c r="CR14" s="110"/>
      <c r="CS14" s="110"/>
      <c r="CT14" s="110"/>
      <c r="CU14" s="110"/>
      <c r="CV14" s="110"/>
      <c r="CW14" s="110"/>
      <c r="CX14" s="110"/>
      <c r="CY14" s="110"/>
      <c r="CZ14" s="110"/>
      <c r="DA14" s="110"/>
      <c r="DB14" s="110"/>
      <c r="DC14" s="110"/>
      <c r="DD14" s="110"/>
      <c r="DE14" s="110"/>
      <c r="DF14" s="110"/>
      <c r="DG14" s="110"/>
      <c r="DH14" s="110"/>
      <c r="DI14" s="110"/>
      <c r="DJ14" s="110"/>
      <c r="DK14" s="110"/>
      <c r="DL14" s="110"/>
      <c r="DM14" s="110"/>
      <c r="DN14" s="110"/>
      <c r="DO14" s="110"/>
      <c r="DP14" s="110"/>
      <c r="DQ14" s="110"/>
      <c r="DR14" s="110"/>
      <c r="DS14" s="110"/>
      <c r="DT14" s="110"/>
      <c r="DU14" s="110"/>
      <c r="DV14" s="110"/>
      <c r="DW14" s="110"/>
      <c r="DX14" s="110"/>
      <c r="DY14" s="110"/>
      <c r="DZ14" s="110"/>
      <c r="EA14" s="110"/>
      <c r="EB14" s="110"/>
      <c r="EC14" s="110"/>
      <c r="ED14" s="110"/>
      <c r="EE14" s="110"/>
      <c r="EF14" s="110"/>
      <c r="EG14" s="110"/>
      <c r="EH14" s="110"/>
      <c r="EI14" s="110"/>
      <c r="EJ14" s="110"/>
      <c r="EK14" s="110"/>
      <c r="EL14" s="110"/>
      <c r="EM14" s="110"/>
      <c r="EN14" s="110"/>
      <c r="EO14" s="110"/>
      <c r="EP14" s="110"/>
      <c r="EQ14" s="110"/>
      <c r="ER14" s="110"/>
      <c r="ES14" s="110"/>
      <c r="ET14" s="110"/>
      <c r="EU14" s="110"/>
      <c r="EV14" s="110"/>
      <c r="EW14" s="110"/>
      <c r="EX14" s="110"/>
      <c r="EY14" s="110"/>
      <c r="EZ14" s="110"/>
      <c r="FA14" s="110"/>
      <c r="FB14" s="110"/>
      <c r="FC14" s="110"/>
      <c r="FD14" s="110"/>
      <c r="FE14" s="110"/>
      <c r="FF14" s="110"/>
      <c r="FG14" s="110"/>
      <c r="FH14" s="110"/>
      <c r="FI14" s="110"/>
      <c r="FJ14" s="110"/>
      <c r="FK14" s="110"/>
      <c r="FL14" s="110"/>
      <c r="FM14" s="110"/>
      <c r="FN14" s="110"/>
      <c r="FO14" s="110"/>
      <c r="FP14" s="110"/>
      <c r="FQ14" s="110"/>
      <c r="FR14" s="110"/>
      <c r="FS14" s="110"/>
      <c r="FT14" s="110"/>
      <c r="FU14" s="110"/>
      <c r="FV14" s="110"/>
      <c r="FW14" s="110"/>
      <c r="FX14" s="110"/>
      <c r="FY14" s="110"/>
      <c r="FZ14" s="110"/>
      <c r="GA14" s="110"/>
      <c r="GB14" s="110"/>
      <c r="GC14" s="110"/>
      <c r="GD14" s="110"/>
      <c r="GE14" s="110"/>
      <c r="GF14" s="110"/>
      <c r="GG14" s="110"/>
      <c r="GH14" s="110"/>
      <c r="GI14" s="110"/>
      <c r="GJ14" s="110"/>
      <c r="GK14" s="110"/>
      <c r="GL14" s="110"/>
      <c r="GM14" s="110"/>
      <c r="GN14" s="110"/>
      <c r="GO14" s="110"/>
      <c r="GP14" s="110"/>
      <c r="GQ14" s="110"/>
      <c r="GR14" s="110"/>
      <c r="GS14" s="110"/>
      <c r="GT14" s="110"/>
      <c r="GU14" s="110"/>
      <c r="GV14" s="110"/>
      <c r="GW14" s="110"/>
      <c r="GX14" s="110"/>
      <c r="GY14" s="110"/>
      <c r="GZ14" s="110"/>
      <c r="HA14" s="110"/>
      <c r="HB14" s="110"/>
      <c r="HC14" s="110"/>
      <c r="HD14" s="110"/>
      <c r="HE14" s="110"/>
      <c r="HF14" s="110"/>
      <c r="HG14" s="110"/>
      <c r="HH14" s="110"/>
      <c r="HI14" s="110"/>
      <c r="HJ14" s="110"/>
      <c r="HK14" s="110"/>
      <c r="HL14" s="110"/>
      <c r="HM14" s="110"/>
      <c r="HN14" s="110"/>
      <c r="HO14" s="110"/>
      <c r="HP14" s="110"/>
      <c r="HQ14" s="110"/>
      <c r="HR14" s="110"/>
      <c r="HS14" s="110"/>
      <c r="HT14" s="110"/>
      <c r="HU14" s="110"/>
      <c r="HV14" s="110"/>
      <c r="HW14" s="110"/>
      <c r="HX14" s="110"/>
      <c r="HY14" s="110"/>
      <c r="HZ14" s="110"/>
      <c r="IA14" s="110"/>
      <c r="IB14" s="110"/>
      <c r="IC14" s="110"/>
      <c r="ID14" s="110"/>
      <c r="IE14" s="110"/>
      <c r="IF14" s="110"/>
      <c r="IG14" s="110"/>
      <c r="IH14" s="110"/>
      <c r="II14" s="110"/>
      <c r="IJ14" s="110"/>
      <c r="IK14" s="110"/>
      <c r="IL14" s="110"/>
      <c r="IM14" s="110"/>
      <c r="IN14" s="110"/>
      <c r="IO14" s="110"/>
      <c r="IP14" s="110"/>
      <c r="IQ14" s="110"/>
      <c r="IR14" s="110"/>
      <c r="IS14" s="110"/>
      <c r="IT14" s="110"/>
      <c r="IU14" s="110"/>
    </row>
    <row r="15" spans="1:255" ht="16.5" customHeight="1" x14ac:dyDescent="0.25">
      <c r="A15" s="4"/>
      <c r="B15" s="15" t="s">
        <v>10</v>
      </c>
      <c r="C15" s="17" t="s">
        <v>123</v>
      </c>
      <c r="D15" s="21"/>
      <c r="E15" s="101" t="s">
        <v>11</v>
      </c>
      <c r="F15" s="102"/>
      <c r="G15" s="7" t="s">
        <v>106</v>
      </c>
    </row>
    <row r="16" spans="1:255" ht="12" customHeight="1" x14ac:dyDescent="0.25">
      <c r="A16" s="4"/>
      <c r="B16" s="23"/>
      <c r="C16" s="24"/>
      <c r="D16" s="21"/>
      <c r="E16" s="21"/>
      <c r="F16" s="21"/>
      <c r="G16" s="25"/>
    </row>
    <row r="17" spans="1:8" ht="12" customHeight="1" x14ac:dyDescent="0.25">
      <c r="A17" s="4"/>
      <c r="B17" s="103" t="s">
        <v>12</v>
      </c>
      <c r="C17" s="104"/>
      <c r="D17" s="104"/>
      <c r="E17" s="104"/>
      <c r="F17" s="104"/>
      <c r="G17" s="104"/>
    </row>
    <row r="18" spans="1:8" ht="12" customHeight="1" x14ac:dyDescent="0.25">
      <c r="A18" s="4"/>
      <c r="B18" s="20"/>
      <c r="C18" s="27"/>
      <c r="D18" s="27"/>
      <c r="E18" s="27"/>
      <c r="F18" s="20"/>
      <c r="G18" s="20"/>
    </row>
    <row r="19" spans="1:8" ht="12" customHeight="1" x14ac:dyDescent="0.25">
      <c r="A19" s="4"/>
      <c r="B19" s="67" t="s">
        <v>13</v>
      </c>
      <c r="C19" s="28"/>
      <c r="D19" s="28"/>
      <c r="E19" s="28"/>
      <c r="F19" s="28"/>
      <c r="G19" s="28"/>
    </row>
    <row r="20" spans="1:8" ht="24" customHeight="1" x14ac:dyDescent="0.25">
      <c r="A20" s="4"/>
      <c r="B20" s="81" t="s">
        <v>14</v>
      </c>
      <c r="C20" s="81" t="s">
        <v>15</v>
      </c>
      <c r="D20" s="81" t="s">
        <v>115</v>
      </c>
      <c r="E20" s="81" t="s">
        <v>17</v>
      </c>
      <c r="F20" s="81" t="s">
        <v>18</v>
      </c>
      <c r="G20" s="81" t="s">
        <v>19</v>
      </c>
    </row>
    <row r="21" spans="1:8" ht="12.75" customHeight="1" x14ac:dyDescent="0.25">
      <c r="A21" s="4"/>
      <c r="B21" s="69" t="s">
        <v>73</v>
      </c>
      <c r="C21" s="6" t="s">
        <v>20</v>
      </c>
      <c r="D21" s="19">
        <v>6</v>
      </c>
      <c r="E21" s="6" t="s">
        <v>59</v>
      </c>
      <c r="F21" s="8">
        <v>30000</v>
      </c>
      <c r="G21" s="8">
        <f>(D21*F21)</f>
        <v>180000</v>
      </c>
    </row>
    <row r="22" spans="1:8" ht="12.75" customHeight="1" x14ac:dyDescent="0.25">
      <c r="A22" s="4"/>
      <c r="B22" s="9" t="s">
        <v>60</v>
      </c>
      <c r="C22" s="6" t="s">
        <v>20</v>
      </c>
      <c r="D22" s="19">
        <v>6</v>
      </c>
      <c r="E22" s="6" t="s">
        <v>59</v>
      </c>
      <c r="F22" s="8">
        <v>30000</v>
      </c>
      <c r="G22" s="8">
        <f t="shared" ref="G22:G28" si="0">(D22*F22)</f>
        <v>180000</v>
      </c>
    </row>
    <row r="23" spans="1:8" ht="12.75" customHeight="1" x14ac:dyDescent="0.25">
      <c r="A23" s="4"/>
      <c r="B23" s="69" t="s">
        <v>91</v>
      </c>
      <c r="C23" s="6" t="s">
        <v>20</v>
      </c>
      <c r="D23" s="19">
        <v>10</v>
      </c>
      <c r="E23" s="6" t="s">
        <v>61</v>
      </c>
      <c r="F23" s="8">
        <v>30000</v>
      </c>
      <c r="G23" s="8">
        <f t="shared" si="0"/>
        <v>300000</v>
      </c>
    </row>
    <row r="24" spans="1:8" ht="12.75" customHeight="1" x14ac:dyDescent="0.25">
      <c r="A24" s="4"/>
      <c r="B24" s="69" t="s">
        <v>62</v>
      </c>
      <c r="C24" s="6" t="s">
        <v>20</v>
      </c>
      <c r="D24" s="19">
        <v>5</v>
      </c>
      <c r="E24" s="6" t="s">
        <v>107</v>
      </c>
      <c r="F24" s="8">
        <v>30000</v>
      </c>
      <c r="G24" s="8">
        <f t="shared" si="0"/>
        <v>150000</v>
      </c>
    </row>
    <row r="25" spans="1:8" ht="12.75" customHeight="1" x14ac:dyDescent="0.25">
      <c r="A25" s="4"/>
      <c r="B25" s="69" t="s">
        <v>63</v>
      </c>
      <c r="C25" s="6" t="s">
        <v>20</v>
      </c>
      <c r="D25" s="19">
        <v>3</v>
      </c>
      <c r="E25" s="6" t="s">
        <v>107</v>
      </c>
      <c r="F25" s="8">
        <v>30000</v>
      </c>
      <c r="G25" s="8">
        <f t="shared" si="0"/>
        <v>90000</v>
      </c>
    </row>
    <row r="26" spans="1:8" ht="12.75" customHeight="1" x14ac:dyDescent="0.25">
      <c r="A26" s="4"/>
      <c r="B26" s="69" t="s">
        <v>92</v>
      </c>
      <c r="C26" s="6" t="s">
        <v>20</v>
      </c>
      <c r="D26" s="19">
        <v>5</v>
      </c>
      <c r="E26" s="6" t="s">
        <v>64</v>
      </c>
      <c r="F26" s="8">
        <v>30000</v>
      </c>
      <c r="G26" s="8">
        <f t="shared" si="0"/>
        <v>150000</v>
      </c>
    </row>
    <row r="27" spans="1:8" ht="12.75" customHeight="1" x14ac:dyDescent="0.25">
      <c r="A27" s="4"/>
      <c r="B27" s="69" t="s">
        <v>65</v>
      </c>
      <c r="C27" s="6" t="s">
        <v>20</v>
      </c>
      <c r="D27" s="19">
        <v>4</v>
      </c>
      <c r="E27" s="6" t="s">
        <v>66</v>
      </c>
      <c r="F27" s="8">
        <v>30000</v>
      </c>
      <c r="G27" s="8">
        <f t="shared" si="0"/>
        <v>120000</v>
      </c>
    </row>
    <row r="28" spans="1:8" ht="12.75" customHeight="1" x14ac:dyDescent="0.25">
      <c r="A28" s="4"/>
      <c r="B28" s="69" t="s">
        <v>68</v>
      </c>
      <c r="C28" s="6" t="s">
        <v>20</v>
      </c>
      <c r="D28" s="19">
        <v>50</v>
      </c>
      <c r="E28" s="6" t="s">
        <v>67</v>
      </c>
      <c r="F28" s="8">
        <v>30000</v>
      </c>
      <c r="G28" s="8">
        <f t="shared" si="0"/>
        <v>1500000</v>
      </c>
    </row>
    <row r="29" spans="1:8" ht="12.75" customHeight="1" x14ac:dyDescent="0.25">
      <c r="A29" s="4"/>
      <c r="B29" s="70" t="s">
        <v>21</v>
      </c>
      <c r="C29" s="83"/>
      <c r="D29" s="83"/>
      <c r="E29" s="83"/>
      <c r="F29" s="84"/>
      <c r="G29" s="85">
        <f>SUM(G21:G28)</f>
        <v>2670000</v>
      </c>
      <c r="H29" s="5"/>
    </row>
    <row r="30" spans="1:8" ht="12" customHeight="1" x14ac:dyDescent="0.25">
      <c r="A30" s="4"/>
      <c r="B30" s="20"/>
      <c r="C30" s="20"/>
      <c r="D30" s="20"/>
      <c r="E30" s="20"/>
      <c r="F30" s="26"/>
      <c r="G30" s="26"/>
    </row>
    <row r="31" spans="1:8" ht="12" customHeight="1" x14ac:dyDescent="0.25">
      <c r="A31" s="4"/>
      <c r="B31" s="67" t="s">
        <v>22</v>
      </c>
      <c r="C31" s="29"/>
      <c r="D31" s="29"/>
      <c r="E31" s="29"/>
      <c r="F31" s="28"/>
      <c r="G31" s="28"/>
    </row>
    <row r="32" spans="1:8" ht="24" customHeight="1" x14ac:dyDescent="0.25">
      <c r="A32" s="4"/>
      <c r="B32" s="68" t="s">
        <v>14</v>
      </c>
      <c r="C32" s="81" t="s">
        <v>15</v>
      </c>
      <c r="D32" s="81" t="s">
        <v>16</v>
      </c>
      <c r="E32" s="68" t="s">
        <v>17</v>
      </c>
      <c r="F32" s="81" t="s">
        <v>18</v>
      </c>
      <c r="G32" s="68" t="s">
        <v>19</v>
      </c>
    </row>
    <row r="33" spans="1:11" ht="12" customHeight="1" x14ac:dyDescent="0.25">
      <c r="A33" s="4"/>
      <c r="B33" s="93" t="s">
        <v>119</v>
      </c>
      <c r="C33" s="89"/>
      <c r="D33" s="89"/>
      <c r="E33" s="89"/>
      <c r="F33" s="88"/>
      <c r="G33" s="88"/>
    </row>
    <row r="34" spans="1:11" ht="12" customHeight="1" x14ac:dyDescent="0.25">
      <c r="A34" s="4"/>
      <c r="B34" s="70" t="s">
        <v>23</v>
      </c>
      <c r="C34" s="83"/>
      <c r="D34" s="83"/>
      <c r="E34" s="83"/>
      <c r="F34" s="84"/>
      <c r="G34" s="84"/>
    </row>
    <row r="35" spans="1:11" ht="12" customHeight="1" x14ac:dyDescent="0.25">
      <c r="A35" s="4"/>
      <c r="B35" s="21"/>
      <c r="C35" s="21"/>
      <c r="D35" s="21"/>
      <c r="E35" s="21"/>
      <c r="F35" s="22"/>
      <c r="G35" s="22"/>
    </row>
    <row r="36" spans="1:11" ht="12" customHeight="1" x14ac:dyDescent="0.25">
      <c r="A36" s="4"/>
      <c r="B36" s="67" t="s">
        <v>24</v>
      </c>
      <c r="C36" s="29"/>
      <c r="D36" s="29"/>
      <c r="E36" s="29"/>
      <c r="F36" s="28"/>
      <c r="G36" s="28"/>
    </row>
    <row r="37" spans="1:11" ht="24" customHeight="1" x14ac:dyDescent="0.25">
      <c r="A37" s="4"/>
      <c r="B37" s="68" t="s">
        <v>14</v>
      </c>
      <c r="C37" s="68" t="s">
        <v>15</v>
      </c>
      <c r="D37" s="68" t="s">
        <v>115</v>
      </c>
      <c r="E37" s="68" t="s">
        <v>17</v>
      </c>
      <c r="F37" s="81" t="s">
        <v>18</v>
      </c>
      <c r="G37" s="68" t="s">
        <v>19</v>
      </c>
    </row>
    <row r="38" spans="1:11" ht="12.75" customHeight="1" x14ac:dyDescent="0.25">
      <c r="A38" s="4"/>
      <c r="B38" s="69" t="s">
        <v>70</v>
      </c>
      <c r="C38" s="6" t="s">
        <v>25</v>
      </c>
      <c r="D38" s="19">
        <v>0.33</v>
      </c>
      <c r="E38" s="6" t="s">
        <v>108</v>
      </c>
      <c r="F38" s="8">
        <v>195000</v>
      </c>
      <c r="G38" s="87">
        <f>D38*F38</f>
        <v>64350</v>
      </c>
    </row>
    <row r="39" spans="1:11" ht="12.75" customHeight="1" x14ac:dyDescent="0.25">
      <c r="A39" s="4"/>
      <c r="B39" s="69" t="s">
        <v>122</v>
      </c>
      <c r="C39" s="6" t="s">
        <v>25</v>
      </c>
      <c r="D39" s="19">
        <v>0.4</v>
      </c>
      <c r="E39" s="6" t="s">
        <v>59</v>
      </c>
      <c r="F39" s="8">
        <v>195000</v>
      </c>
      <c r="G39" s="8">
        <f t="shared" ref="G39:G42" si="1">(D39*F39)</f>
        <v>78000</v>
      </c>
    </row>
    <row r="40" spans="1:11" ht="12.75" customHeight="1" x14ac:dyDescent="0.25">
      <c r="A40" s="4"/>
      <c r="B40" s="18" t="s">
        <v>69</v>
      </c>
      <c r="C40" s="6" t="s">
        <v>25</v>
      </c>
      <c r="D40" s="19">
        <v>0.1</v>
      </c>
      <c r="E40" s="6" t="s">
        <v>59</v>
      </c>
      <c r="F40" s="8">
        <v>195000</v>
      </c>
      <c r="G40" s="8">
        <f t="shared" si="1"/>
        <v>19500</v>
      </c>
    </row>
    <row r="41" spans="1:11" ht="12.75" customHeight="1" x14ac:dyDescent="0.25">
      <c r="A41" s="4"/>
      <c r="B41" s="69" t="s">
        <v>71</v>
      </c>
      <c r="C41" s="6" t="s">
        <v>25</v>
      </c>
      <c r="D41" s="19">
        <v>0.1</v>
      </c>
      <c r="E41" s="6" t="s">
        <v>88</v>
      </c>
      <c r="F41" s="8">
        <v>195000</v>
      </c>
      <c r="G41" s="8">
        <f t="shared" si="1"/>
        <v>19500</v>
      </c>
    </row>
    <row r="42" spans="1:11" ht="12.75" customHeight="1" x14ac:dyDescent="0.25">
      <c r="A42" s="4"/>
      <c r="B42" s="69" t="s">
        <v>72</v>
      </c>
      <c r="C42" s="6" t="s">
        <v>25</v>
      </c>
      <c r="D42" s="19">
        <v>0.1</v>
      </c>
      <c r="E42" s="6" t="s">
        <v>93</v>
      </c>
      <c r="F42" s="8">
        <v>195000</v>
      </c>
      <c r="G42" s="8">
        <f t="shared" si="1"/>
        <v>19500</v>
      </c>
    </row>
    <row r="43" spans="1:11" ht="12.75" customHeight="1" x14ac:dyDescent="0.25">
      <c r="A43" s="4"/>
      <c r="B43" s="70" t="s">
        <v>26</v>
      </c>
      <c r="C43" s="83"/>
      <c r="D43" s="83"/>
      <c r="E43" s="83"/>
      <c r="F43" s="84"/>
      <c r="G43" s="85">
        <f>SUM(G38:G42)</f>
        <v>200850</v>
      </c>
    </row>
    <row r="44" spans="1:11" ht="12" customHeight="1" x14ac:dyDescent="0.25">
      <c r="A44" s="4"/>
      <c r="B44" s="20"/>
      <c r="C44" s="20"/>
      <c r="D44" s="20"/>
      <c r="E44" s="20"/>
      <c r="F44" s="26"/>
      <c r="G44" s="26"/>
    </row>
    <row r="45" spans="1:11" ht="12" customHeight="1" x14ac:dyDescent="0.25">
      <c r="A45" s="4"/>
      <c r="B45" s="67" t="s">
        <v>27</v>
      </c>
      <c r="C45" s="29"/>
      <c r="D45" s="29"/>
      <c r="E45" s="29"/>
      <c r="F45" s="28"/>
      <c r="G45" s="28"/>
    </row>
    <row r="46" spans="1:11" ht="24" customHeight="1" x14ac:dyDescent="0.25">
      <c r="A46" s="4"/>
      <c r="B46" s="81" t="s">
        <v>28</v>
      </c>
      <c r="C46" s="81" t="s">
        <v>29</v>
      </c>
      <c r="D46" s="81" t="s">
        <v>116</v>
      </c>
      <c r="E46" s="81" t="s">
        <v>17</v>
      </c>
      <c r="F46" s="81" t="s">
        <v>18</v>
      </c>
      <c r="G46" s="81" t="s">
        <v>19</v>
      </c>
      <c r="K46" s="2"/>
    </row>
    <row r="47" spans="1:11" ht="12.75" customHeight="1" x14ac:dyDescent="0.25">
      <c r="A47" s="4"/>
      <c r="B47" s="14" t="s">
        <v>74</v>
      </c>
      <c r="C47" s="12" t="s">
        <v>75</v>
      </c>
      <c r="D47" s="94">
        <v>8000</v>
      </c>
      <c r="E47" s="12" t="s">
        <v>59</v>
      </c>
      <c r="F47" s="13">
        <v>135</v>
      </c>
      <c r="G47" s="13">
        <f>(D47*F47)</f>
        <v>1080000</v>
      </c>
    </row>
    <row r="48" spans="1:11" ht="12.75" customHeight="1" x14ac:dyDescent="0.25">
      <c r="A48" s="4"/>
      <c r="B48" s="14" t="s">
        <v>30</v>
      </c>
      <c r="C48" s="10"/>
      <c r="D48" s="11"/>
      <c r="E48" s="10"/>
      <c r="F48" s="13"/>
      <c r="G48" s="13"/>
    </row>
    <row r="49" spans="1:7" ht="12.75" customHeight="1" x14ac:dyDescent="0.25">
      <c r="A49" s="4"/>
      <c r="B49" s="9" t="s">
        <v>76</v>
      </c>
      <c r="C49" s="12" t="s">
        <v>77</v>
      </c>
      <c r="D49" s="86">
        <v>250</v>
      </c>
      <c r="E49" s="12" t="s">
        <v>89</v>
      </c>
      <c r="F49" s="13">
        <v>1390</v>
      </c>
      <c r="G49" s="13">
        <f>(D49*F49)</f>
        <v>347500</v>
      </c>
    </row>
    <row r="50" spans="1:7" ht="12.75" customHeight="1" x14ac:dyDescent="0.25">
      <c r="A50" s="4"/>
      <c r="B50" s="9" t="s">
        <v>94</v>
      </c>
      <c r="C50" s="12" t="s">
        <v>77</v>
      </c>
      <c r="D50" s="86">
        <v>500</v>
      </c>
      <c r="E50" s="12" t="s">
        <v>59</v>
      </c>
      <c r="F50" s="13">
        <v>1160</v>
      </c>
      <c r="G50" s="13">
        <f>(D50*F50)</f>
        <v>580000</v>
      </c>
    </row>
    <row r="51" spans="1:7" ht="12.75" customHeight="1" x14ac:dyDescent="0.25">
      <c r="A51" s="4"/>
      <c r="B51" s="9" t="s">
        <v>79</v>
      </c>
      <c r="C51" s="12" t="s">
        <v>77</v>
      </c>
      <c r="D51" s="86">
        <v>300</v>
      </c>
      <c r="E51" s="12" t="s">
        <v>89</v>
      </c>
      <c r="F51" s="13">
        <v>1440</v>
      </c>
      <c r="G51" s="13">
        <f>(D51*F51)</f>
        <v>432000</v>
      </c>
    </row>
    <row r="52" spans="1:7" ht="12.75" customHeight="1" x14ac:dyDescent="0.25">
      <c r="A52" s="4"/>
      <c r="B52" s="14" t="s">
        <v>80</v>
      </c>
      <c r="C52" s="10"/>
      <c r="D52" s="11"/>
      <c r="E52" s="10"/>
      <c r="F52" s="13"/>
      <c r="G52" s="13">
        <f t="shared" ref="G52:G53" si="2">(D52*F52)</f>
        <v>0</v>
      </c>
    </row>
    <row r="53" spans="1:7" ht="11.25" customHeight="1" x14ac:dyDescent="0.25">
      <c r="B53" s="9" t="s">
        <v>81</v>
      </c>
      <c r="C53" s="12" t="s">
        <v>77</v>
      </c>
      <c r="D53" s="86">
        <v>2</v>
      </c>
      <c r="E53" s="12" t="s">
        <v>93</v>
      </c>
      <c r="F53" s="13">
        <v>7000</v>
      </c>
      <c r="G53" s="13">
        <f t="shared" si="2"/>
        <v>14000</v>
      </c>
    </row>
    <row r="54" spans="1:7" ht="12.75" customHeight="1" x14ac:dyDescent="0.25">
      <c r="A54" s="4"/>
      <c r="B54" s="9" t="s">
        <v>82</v>
      </c>
      <c r="C54" s="12" t="s">
        <v>83</v>
      </c>
      <c r="D54" s="86">
        <v>0.4</v>
      </c>
      <c r="E54" s="12" t="s">
        <v>89</v>
      </c>
      <c r="F54" s="13">
        <v>83000</v>
      </c>
      <c r="G54" s="13">
        <f>(D54*F54)</f>
        <v>33200</v>
      </c>
    </row>
    <row r="55" spans="1:7" ht="12.75" customHeight="1" x14ac:dyDescent="0.25">
      <c r="A55" s="4"/>
      <c r="B55" s="9" t="s">
        <v>95</v>
      </c>
      <c r="C55" s="12" t="s">
        <v>77</v>
      </c>
      <c r="D55" s="86">
        <v>1</v>
      </c>
      <c r="E55" s="12" t="s">
        <v>78</v>
      </c>
      <c r="F55" s="13">
        <v>51000</v>
      </c>
      <c r="G55" s="13">
        <f>(D55*F55)</f>
        <v>51000</v>
      </c>
    </row>
    <row r="56" spans="1:7" ht="12.75" customHeight="1" x14ac:dyDescent="0.25">
      <c r="A56" s="4"/>
      <c r="B56" s="14" t="s">
        <v>31</v>
      </c>
      <c r="C56" s="10"/>
      <c r="D56" s="11"/>
      <c r="E56" s="10"/>
      <c r="F56" s="13"/>
      <c r="G56" s="13"/>
    </row>
    <row r="57" spans="1:7" ht="12.75" customHeight="1" x14ac:dyDescent="0.25">
      <c r="A57" s="4"/>
      <c r="B57" s="9" t="s">
        <v>96</v>
      </c>
      <c r="C57" s="12" t="s">
        <v>77</v>
      </c>
      <c r="D57" s="86">
        <v>15</v>
      </c>
      <c r="E57" s="12" t="s">
        <v>59</v>
      </c>
      <c r="F57" s="13">
        <v>15500</v>
      </c>
      <c r="G57" s="13">
        <f>(D57*F57)</f>
        <v>232500</v>
      </c>
    </row>
    <row r="58" spans="1:7" ht="12.75" customHeight="1" x14ac:dyDescent="0.25">
      <c r="A58" s="4"/>
      <c r="B58" s="9" t="s">
        <v>84</v>
      </c>
      <c r="C58" s="10" t="s">
        <v>85</v>
      </c>
      <c r="D58" s="86">
        <v>0.5</v>
      </c>
      <c r="E58" s="11" t="s">
        <v>97</v>
      </c>
      <c r="F58" s="13">
        <v>39000</v>
      </c>
      <c r="G58" s="13">
        <f>(D58*F58)</f>
        <v>19500</v>
      </c>
    </row>
    <row r="59" spans="1:7" ht="12.75" customHeight="1" x14ac:dyDescent="0.25">
      <c r="A59" s="4"/>
      <c r="B59" s="9" t="s">
        <v>98</v>
      </c>
      <c r="C59" s="10" t="s">
        <v>85</v>
      </c>
      <c r="D59" s="11">
        <v>0.5</v>
      </c>
      <c r="E59" s="12" t="s">
        <v>66</v>
      </c>
      <c r="F59" s="13">
        <v>39000</v>
      </c>
      <c r="G59" s="13">
        <f t="shared" ref="G59:G62" si="3">(D59*F59)</f>
        <v>19500</v>
      </c>
    </row>
    <row r="60" spans="1:7" ht="12.75" customHeight="1" x14ac:dyDescent="0.25">
      <c r="A60" s="4"/>
      <c r="B60" s="14" t="s">
        <v>99</v>
      </c>
      <c r="C60" s="10"/>
      <c r="D60" s="11"/>
      <c r="E60" s="12"/>
      <c r="F60" s="13"/>
      <c r="G60" s="13">
        <f t="shared" si="3"/>
        <v>0</v>
      </c>
    </row>
    <row r="61" spans="1:7" ht="12.75" customHeight="1" x14ac:dyDescent="0.25">
      <c r="A61" s="4"/>
      <c r="B61" s="9" t="s">
        <v>100</v>
      </c>
      <c r="C61" s="10" t="s">
        <v>101</v>
      </c>
      <c r="D61" s="11">
        <v>4</v>
      </c>
      <c r="E61" s="12" t="s">
        <v>93</v>
      </c>
      <c r="F61" s="13">
        <v>10000</v>
      </c>
      <c r="G61" s="13">
        <f t="shared" si="3"/>
        <v>40000</v>
      </c>
    </row>
    <row r="62" spans="1:7" ht="12.75" customHeight="1" x14ac:dyDescent="0.25">
      <c r="A62" s="4"/>
      <c r="B62" s="9" t="s">
        <v>102</v>
      </c>
      <c r="C62" s="10" t="s">
        <v>101</v>
      </c>
      <c r="D62" s="11">
        <v>4</v>
      </c>
      <c r="E62" s="12" t="s">
        <v>93</v>
      </c>
      <c r="F62" s="13">
        <v>8500</v>
      </c>
      <c r="G62" s="13">
        <f t="shared" si="3"/>
        <v>34000</v>
      </c>
    </row>
    <row r="63" spans="1:7" ht="13.5" customHeight="1" x14ac:dyDescent="0.25">
      <c r="A63" s="4"/>
      <c r="B63" s="70" t="s">
        <v>32</v>
      </c>
      <c r="C63" s="83"/>
      <c r="D63" s="83"/>
      <c r="E63" s="83"/>
      <c r="F63" s="84"/>
      <c r="G63" s="85">
        <f>SUM(G47:G62)</f>
        <v>2883200</v>
      </c>
    </row>
    <row r="64" spans="1:7" ht="12" customHeight="1" x14ac:dyDescent="0.25">
      <c r="A64" s="4"/>
      <c r="B64" s="20"/>
      <c r="C64" s="20"/>
      <c r="D64" s="20"/>
      <c r="E64" s="30"/>
      <c r="F64" s="26"/>
      <c r="G64" s="26"/>
    </row>
    <row r="65" spans="1:7" ht="12" customHeight="1" x14ac:dyDescent="0.25">
      <c r="A65" s="4"/>
      <c r="B65" s="67" t="s">
        <v>33</v>
      </c>
      <c r="C65" s="29"/>
      <c r="D65" s="29"/>
      <c r="E65" s="29"/>
      <c r="F65" s="28"/>
      <c r="G65" s="28"/>
    </row>
    <row r="66" spans="1:7" ht="24" customHeight="1" x14ac:dyDescent="0.25">
      <c r="A66" s="4"/>
      <c r="B66" s="68" t="s">
        <v>34</v>
      </c>
      <c r="C66" s="81" t="s">
        <v>29</v>
      </c>
      <c r="D66" s="81" t="s">
        <v>116</v>
      </c>
      <c r="E66" s="68" t="s">
        <v>17</v>
      </c>
      <c r="F66" s="81" t="s">
        <v>18</v>
      </c>
      <c r="G66" s="68" t="s">
        <v>19</v>
      </c>
    </row>
    <row r="67" spans="1:7" ht="12.75" customHeight="1" x14ac:dyDescent="0.25">
      <c r="A67" s="4"/>
      <c r="B67" s="69" t="s">
        <v>86</v>
      </c>
      <c r="C67" s="12" t="s">
        <v>110</v>
      </c>
      <c r="D67" s="13">
        <v>230</v>
      </c>
      <c r="E67" s="12" t="s">
        <v>59</v>
      </c>
      <c r="F67" s="13">
        <v>2500</v>
      </c>
      <c r="G67" s="13">
        <f>(D67*F67)</f>
        <v>575000</v>
      </c>
    </row>
    <row r="68" spans="1:7" ht="12.75" customHeight="1" x14ac:dyDescent="0.25">
      <c r="A68" s="4"/>
      <c r="B68" s="69" t="s">
        <v>111</v>
      </c>
      <c r="C68" s="12" t="s">
        <v>109</v>
      </c>
      <c r="D68" s="13">
        <v>1</v>
      </c>
      <c r="E68" s="6" t="s">
        <v>87</v>
      </c>
      <c r="F68" s="13">
        <v>40000</v>
      </c>
      <c r="G68" s="13">
        <f t="shared" ref="G68" si="4">(D68*F68)</f>
        <v>40000</v>
      </c>
    </row>
    <row r="69" spans="1:7" ht="13.5" customHeight="1" x14ac:dyDescent="0.25">
      <c r="A69" s="4"/>
      <c r="B69" s="70" t="s">
        <v>35</v>
      </c>
      <c r="C69" s="83"/>
      <c r="D69" s="83"/>
      <c r="E69" s="83"/>
      <c r="F69" s="84"/>
      <c r="G69" s="85">
        <f>SUM(G67:G68)</f>
        <v>615000</v>
      </c>
    </row>
    <row r="70" spans="1:7" ht="12" customHeight="1" x14ac:dyDescent="0.25">
      <c r="A70" s="4"/>
      <c r="B70" s="20"/>
      <c r="C70" s="20"/>
      <c r="D70" s="20"/>
      <c r="E70" s="20"/>
      <c r="F70" s="26"/>
      <c r="G70" s="26"/>
    </row>
    <row r="71" spans="1:7" ht="12" customHeight="1" x14ac:dyDescent="0.25">
      <c r="A71" s="4"/>
      <c r="B71" s="71" t="s">
        <v>36</v>
      </c>
      <c r="C71" s="72"/>
      <c r="D71" s="72"/>
      <c r="E71" s="72"/>
      <c r="F71" s="72"/>
      <c r="G71" s="73">
        <f>G29+G43+G63+G69</f>
        <v>6369050</v>
      </c>
    </row>
    <row r="72" spans="1:7" ht="12" customHeight="1" x14ac:dyDescent="0.25">
      <c r="A72" s="4"/>
      <c r="B72" s="74" t="s">
        <v>37</v>
      </c>
      <c r="C72" s="32"/>
      <c r="D72" s="32"/>
      <c r="E72" s="32"/>
      <c r="F72" s="32"/>
      <c r="G72" s="75">
        <f>G71*0.05</f>
        <v>318452.5</v>
      </c>
    </row>
    <row r="73" spans="1:7" ht="12" customHeight="1" x14ac:dyDescent="0.25">
      <c r="A73" s="4"/>
      <c r="B73" s="76" t="s">
        <v>38</v>
      </c>
      <c r="C73" s="31"/>
      <c r="D73" s="31"/>
      <c r="E73" s="31"/>
      <c r="F73" s="31"/>
      <c r="G73" s="77">
        <f>G72+G71</f>
        <v>6687502.5</v>
      </c>
    </row>
    <row r="74" spans="1:7" ht="12" customHeight="1" x14ac:dyDescent="0.25">
      <c r="A74" s="4"/>
      <c r="B74" s="74" t="s">
        <v>39</v>
      </c>
      <c r="C74" s="32"/>
      <c r="D74" s="32"/>
      <c r="E74" s="32"/>
      <c r="F74" s="32"/>
      <c r="G74" s="75">
        <f>G12</f>
        <v>9000000</v>
      </c>
    </row>
    <row r="75" spans="1:7" ht="12" customHeight="1" x14ac:dyDescent="0.25">
      <c r="A75" s="4"/>
      <c r="B75" s="78" t="s">
        <v>40</v>
      </c>
      <c r="C75" s="79"/>
      <c r="D75" s="79"/>
      <c r="E75" s="79"/>
      <c r="F75" s="79"/>
      <c r="G75" s="80">
        <f>G74-G73</f>
        <v>2312497.5</v>
      </c>
    </row>
    <row r="76" spans="1:7" ht="12" customHeight="1" x14ac:dyDescent="0.25">
      <c r="A76" s="4"/>
      <c r="B76" s="33" t="s">
        <v>117</v>
      </c>
      <c r="C76" s="34"/>
      <c r="D76" s="34"/>
      <c r="E76" s="34"/>
      <c r="F76" s="34"/>
      <c r="G76" s="35"/>
    </row>
    <row r="77" spans="1:7" ht="12.75" customHeight="1" thickBot="1" x14ac:dyDescent="0.3">
      <c r="A77" s="4"/>
      <c r="B77" s="36"/>
      <c r="C77" s="34"/>
      <c r="D77" s="34"/>
      <c r="E77" s="34"/>
      <c r="F77" s="34"/>
      <c r="G77" s="35"/>
    </row>
    <row r="78" spans="1:7" ht="12" customHeight="1" x14ac:dyDescent="0.25">
      <c r="A78" s="4"/>
      <c r="B78" s="44" t="s">
        <v>118</v>
      </c>
      <c r="C78" s="45"/>
      <c r="D78" s="45"/>
      <c r="E78" s="45"/>
      <c r="F78" s="46"/>
      <c r="G78" s="35"/>
    </row>
    <row r="79" spans="1:7" ht="12" customHeight="1" x14ac:dyDescent="0.25">
      <c r="A79" s="4"/>
      <c r="B79" s="47" t="s">
        <v>41</v>
      </c>
      <c r="C79" s="37"/>
      <c r="D79" s="37"/>
      <c r="E79" s="37"/>
      <c r="F79" s="48"/>
      <c r="G79" s="35"/>
    </row>
    <row r="80" spans="1:7" ht="12" customHeight="1" x14ac:dyDescent="0.25">
      <c r="A80" s="4"/>
      <c r="B80" s="47" t="s">
        <v>42</v>
      </c>
      <c r="C80" s="37"/>
      <c r="D80" s="37"/>
      <c r="E80" s="37"/>
      <c r="F80" s="48"/>
      <c r="G80" s="35"/>
    </row>
    <row r="81" spans="1:7" ht="12" customHeight="1" x14ac:dyDescent="0.25">
      <c r="A81" s="4"/>
      <c r="B81" s="47" t="s">
        <v>43</v>
      </c>
      <c r="C81" s="37"/>
      <c r="D81" s="37"/>
      <c r="E81" s="37"/>
      <c r="F81" s="48"/>
      <c r="G81" s="35"/>
    </row>
    <row r="82" spans="1:7" ht="12" customHeight="1" x14ac:dyDescent="0.25">
      <c r="A82" s="4"/>
      <c r="B82" s="47" t="s">
        <v>44</v>
      </c>
      <c r="C82" s="37"/>
      <c r="D82" s="37"/>
      <c r="E82" s="37"/>
      <c r="F82" s="48"/>
      <c r="G82" s="35"/>
    </row>
    <row r="83" spans="1:7" ht="12" customHeight="1" x14ac:dyDescent="0.25">
      <c r="A83" s="4"/>
      <c r="B83" s="47" t="s">
        <v>45</v>
      </c>
      <c r="C83" s="37"/>
      <c r="D83" s="37"/>
      <c r="E83" s="37"/>
      <c r="F83" s="48"/>
      <c r="G83" s="35"/>
    </row>
    <row r="84" spans="1:7" ht="12.75" customHeight="1" thickBot="1" x14ac:dyDescent="0.3">
      <c r="A84" s="4"/>
      <c r="B84" s="49" t="s">
        <v>46</v>
      </c>
      <c r="C84" s="50"/>
      <c r="D84" s="50"/>
      <c r="E84" s="50"/>
      <c r="F84" s="51"/>
      <c r="G84" s="35"/>
    </row>
    <row r="85" spans="1:7" ht="12.75" customHeight="1" x14ac:dyDescent="0.25">
      <c r="A85" s="4"/>
      <c r="B85" s="36"/>
      <c r="C85" s="37"/>
      <c r="D85" s="37"/>
      <c r="E85" s="37"/>
      <c r="F85" s="37"/>
      <c r="G85" s="35"/>
    </row>
    <row r="86" spans="1:7" ht="15" customHeight="1" x14ac:dyDescent="0.25">
      <c r="A86" s="4"/>
      <c r="B86" s="95" t="s">
        <v>47</v>
      </c>
      <c r="C86" s="96"/>
      <c r="D86" s="52"/>
      <c r="E86" s="38"/>
      <c r="F86" s="38"/>
      <c r="G86" s="35"/>
    </row>
    <row r="87" spans="1:7" ht="12" customHeight="1" x14ac:dyDescent="0.25">
      <c r="A87" s="4"/>
      <c r="B87" s="53" t="s">
        <v>34</v>
      </c>
      <c r="C87" s="54" t="s">
        <v>48</v>
      </c>
      <c r="D87" s="55" t="s">
        <v>49</v>
      </c>
      <c r="E87" s="38"/>
      <c r="F87" s="38"/>
      <c r="G87" s="35"/>
    </row>
    <row r="88" spans="1:7" ht="12" customHeight="1" x14ac:dyDescent="0.25">
      <c r="A88" s="4"/>
      <c r="B88" s="56" t="s">
        <v>50</v>
      </c>
      <c r="C88" s="57">
        <f>G29</f>
        <v>2670000</v>
      </c>
      <c r="D88" s="58">
        <f>(C88/C94)</f>
        <v>0.39925218719544403</v>
      </c>
      <c r="E88" s="38"/>
      <c r="F88" s="38"/>
      <c r="G88" s="35"/>
    </row>
    <row r="89" spans="1:7" ht="12" customHeight="1" x14ac:dyDescent="0.25">
      <c r="A89" s="4"/>
      <c r="B89" s="56" t="s">
        <v>51</v>
      </c>
      <c r="C89" s="59">
        <v>0</v>
      </c>
      <c r="D89" s="58">
        <v>0</v>
      </c>
      <c r="E89" s="38"/>
      <c r="F89" s="38"/>
      <c r="G89" s="35"/>
    </row>
    <row r="90" spans="1:7" ht="12" customHeight="1" x14ac:dyDescent="0.25">
      <c r="A90" s="4"/>
      <c r="B90" s="56" t="s">
        <v>52</v>
      </c>
      <c r="C90" s="60">
        <f>G43</f>
        <v>200850</v>
      </c>
      <c r="D90" s="58">
        <f>(C90/C94)</f>
        <v>3.0033633632286491E-2</v>
      </c>
      <c r="E90" s="38"/>
      <c r="F90" s="38"/>
      <c r="G90" s="35"/>
    </row>
    <row r="91" spans="1:7" ht="12" customHeight="1" x14ac:dyDescent="0.25">
      <c r="A91" s="4"/>
      <c r="B91" s="56" t="s">
        <v>28</v>
      </c>
      <c r="C91" s="60">
        <f>G63</f>
        <v>2883200</v>
      </c>
      <c r="D91" s="58">
        <f>(C91/C94)</f>
        <v>0.43113254910932741</v>
      </c>
      <c r="E91" s="38"/>
      <c r="F91" s="38"/>
      <c r="G91" s="35"/>
    </row>
    <row r="92" spans="1:7" ht="12" customHeight="1" x14ac:dyDescent="0.25">
      <c r="A92" s="4"/>
      <c r="B92" s="56" t="s">
        <v>53</v>
      </c>
      <c r="C92" s="61">
        <f>G69</f>
        <v>615000</v>
      </c>
      <c r="D92" s="58">
        <f>(C92/C94)</f>
        <v>9.1962582443894408E-2</v>
      </c>
      <c r="E92" s="39"/>
      <c r="F92" s="39"/>
      <c r="G92" s="35"/>
    </row>
    <row r="93" spans="1:7" ht="12" customHeight="1" x14ac:dyDescent="0.25">
      <c r="A93" s="4"/>
      <c r="B93" s="56" t="s">
        <v>54</v>
      </c>
      <c r="C93" s="61">
        <f>G72</f>
        <v>318452.5</v>
      </c>
      <c r="D93" s="58">
        <f>(C93/C94)</f>
        <v>4.7619047619047616E-2</v>
      </c>
      <c r="E93" s="39"/>
      <c r="F93" s="39"/>
      <c r="G93" s="35"/>
    </row>
    <row r="94" spans="1:7" ht="12.75" customHeight="1" x14ac:dyDescent="0.25">
      <c r="A94" s="4"/>
      <c r="B94" s="53" t="s">
        <v>55</v>
      </c>
      <c r="C94" s="62">
        <f>SUM(C88:C93)</f>
        <v>6687502.5</v>
      </c>
      <c r="D94" s="63">
        <f>SUM(D88:D93)</f>
        <v>1</v>
      </c>
      <c r="E94" s="39"/>
      <c r="F94" s="39"/>
      <c r="G94" s="35"/>
    </row>
    <row r="95" spans="1:7" ht="12" customHeight="1" x14ac:dyDescent="0.25">
      <c r="A95" s="4"/>
      <c r="B95" s="36"/>
      <c r="C95" s="34"/>
      <c r="D95" s="34"/>
      <c r="E95" s="34"/>
      <c r="F95" s="34"/>
      <c r="G95" s="35"/>
    </row>
    <row r="96" spans="1:7" ht="12.75" customHeight="1" x14ac:dyDescent="0.25">
      <c r="A96" s="4"/>
      <c r="B96" s="40"/>
      <c r="C96" s="34"/>
      <c r="D96" s="34"/>
      <c r="E96" s="34"/>
      <c r="F96" s="34"/>
      <c r="G96" s="35"/>
    </row>
    <row r="97" spans="1:7" ht="12" customHeight="1" x14ac:dyDescent="0.25">
      <c r="A97" s="4"/>
      <c r="B97" s="64"/>
      <c r="C97" s="65" t="s">
        <v>112</v>
      </c>
      <c r="D97" s="64"/>
      <c r="E97" s="64"/>
      <c r="F97" s="39"/>
      <c r="G97" s="35"/>
    </row>
    <row r="98" spans="1:7" ht="12" customHeight="1" x14ac:dyDescent="0.25">
      <c r="A98" s="4"/>
      <c r="B98" s="53" t="s">
        <v>113</v>
      </c>
      <c r="C98" s="66">
        <v>18000</v>
      </c>
      <c r="D98" s="66">
        <v>20000</v>
      </c>
      <c r="E98" s="66">
        <v>22000</v>
      </c>
      <c r="F98" s="41"/>
      <c r="G98" s="42"/>
    </row>
    <row r="99" spans="1:7" ht="12.75" customHeight="1" x14ac:dyDescent="0.25">
      <c r="A99" s="4"/>
      <c r="B99" s="53" t="s">
        <v>114</v>
      </c>
      <c r="C99" s="66">
        <f>G73/18000</f>
        <v>371.52791666666667</v>
      </c>
      <c r="D99" s="66">
        <f>(G73/20000)</f>
        <v>334.37512500000003</v>
      </c>
      <c r="E99" s="66">
        <f>(G73/22000)</f>
        <v>303.97738636363636</v>
      </c>
      <c r="F99" s="41"/>
      <c r="G99" s="42"/>
    </row>
    <row r="100" spans="1:7" ht="15.6" customHeight="1" x14ac:dyDescent="0.25">
      <c r="A100" s="4"/>
      <c r="B100" s="33" t="s">
        <v>56</v>
      </c>
      <c r="C100" s="37"/>
      <c r="D100" s="37"/>
      <c r="E100" s="37"/>
      <c r="F100" s="37"/>
      <c r="G100" s="37"/>
    </row>
    <row r="101" spans="1:7" ht="11.25" customHeight="1" x14ac:dyDescent="0.25">
      <c r="B101" s="43"/>
      <c r="C101" s="43"/>
      <c r="D101" s="43"/>
      <c r="E101" s="43"/>
      <c r="F101" s="43"/>
      <c r="G101" s="43"/>
    </row>
    <row r="102" spans="1:7" ht="11.25" customHeight="1" x14ac:dyDescent="0.25">
      <c r="B102" s="43"/>
      <c r="C102" s="43"/>
      <c r="D102" s="43"/>
      <c r="E102" s="43"/>
      <c r="F102" s="43"/>
      <c r="G102" s="43"/>
    </row>
    <row r="103" spans="1:7" ht="11.25" customHeight="1" x14ac:dyDescent="0.25">
      <c r="B103" s="43"/>
      <c r="C103" s="43"/>
      <c r="D103" s="43"/>
      <c r="E103" s="43"/>
      <c r="F103" s="43"/>
      <c r="G103" s="43"/>
    </row>
    <row r="104" spans="1:7" ht="11.25" customHeight="1" x14ac:dyDescent="0.25">
      <c r="B104" s="43"/>
      <c r="C104" s="43"/>
      <c r="D104" s="43"/>
      <c r="E104" s="43"/>
      <c r="F104" s="43"/>
      <c r="G104" s="43"/>
    </row>
    <row r="105" spans="1:7" ht="11.25" customHeight="1" x14ac:dyDescent="0.25">
      <c r="B105" s="43"/>
      <c r="C105" s="43"/>
      <c r="D105" s="43"/>
      <c r="E105" s="43"/>
      <c r="F105" s="43"/>
      <c r="G105" s="43"/>
    </row>
  </sheetData>
  <mergeCells count="8">
    <mergeCell ref="B86:C86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Melón Tuna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Aliaga Castro Carmen Aida</cp:lastModifiedBy>
  <dcterms:created xsi:type="dcterms:W3CDTF">2020-11-27T12:49:26Z</dcterms:created>
  <dcterms:modified xsi:type="dcterms:W3CDTF">2022-07-26T15:12:28Z</dcterms:modified>
</cp:coreProperties>
</file>