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"/>
    </mc:Choice>
  </mc:AlternateContent>
  <bookViews>
    <workbookView xWindow="3435" yWindow="360" windowWidth="14865" windowHeight="6000"/>
  </bookViews>
  <sheets>
    <sheet name="Melon con tunel" sheetId="1" r:id="rId1"/>
  </sheets>
  <definedNames>
    <definedName name="_xlnm.Print_Area" localSheetId="0">'Melon con tunel'!$A$1:$G$104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G63" i="1"/>
  <c r="G62" i="1"/>
  <c r="G61" i="1"/>
  <c r="G57" i="1"/>
  <c r="G55" i="1"/>
  <c r="G70" i="1"/>
  <c r="G69" i="1"/>
  <c r="G68" i="1"/>
  <c r="G59" i="1"/>
  <c r="G50" i="1"/>
  <c r="G49" i="1"/>
  <c r="G48" i="1"/>
  <c r="G46" i="1"/>
  <c r="G41" i="1"/>
  <c r="G40" i="1"/>
  <c r="G39" i="1"/>
  <c r="G38" i="1"/>
  <c r="G37" i="1"/>
  <c r="G26" i="1"/>
  <c r="G25" i="1"/>
  <c r="G24" i="1"/>
  <c r="G23" i="1"/>
  <c r="G22" i="1"/>
  <c r="G21" i="1"/>
  <c r="G20" i="1"/>
  <c r="G11" i="1"/>
  <c r="G76" i="1" s="1"/>
  <c r="G36" i="1"/>
  <c r="G31" i="1"/>
  <c r="G71" i="1" l="1"/>
  <c r="C96" i="1" s="1"/>
  <c r="G27" i="1"/>
  <c r="G42" i="1"/>
  <c r="C94" i="1" s="1"/>
  <c r="G64" i="1"/>
  <c r="C95" i="1" s="1"/>
  <c r="C92" i="1" l="1"/>
  <c r="G32" i="1"/>
  <c r="C93" i="1" s="1"/>
  <c r="G73" i="1" l="1"/>
  <c r="G74" i="1" s="1"/>
  <c r="C97" i="1" s="1"/>
  <c r="C98" i="1" s="1"/>
  <c r="D93" i="1" s="1"/>
  <c r="G75" i="1" l="1"/>
  <c r="G77" i="1" s="1"/>
  <c r="D95" i="1"/>
  <c r="D94" i="1"/>
  <c r="D92" i="1"/>
  <c r="D96" i="1"/>
  <c r="D97" i="1"/>
  <c r="D103" i="1" l="1"/>
  <c r="C103" i="1"/>
  <c r="E103" i="1"/>
  <c r="D98" i="1"/>
</calcChain>
</file>

<file path=xl/sharedStrings.xml><?xml version="1.0" encoding="utf-8"?>
<sst xmlns="http://schemas.openxmlformats.org/spreadsheetml/2006/main" count="189" uniqueCount="125">
  <si>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</si>
  <si>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</si>
  <si>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</si>
  <si>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</si>
  <si>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</si>
  <si>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</si>
  <si>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</si>
  <si>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</si>
  <si>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</si>
  <si>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</si>
  <si>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</si>
  <si>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</si>
  <si>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</si>
  <si>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</si>
  <si>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</si>
  <si>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</si>
  <si>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</si>
  <si>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</si>
  <si>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</si>
  <si>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</si>
  <si>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</si>
  <si>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</si>
  <si>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</si>
  <si>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</si>
  <si>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</si>
  <si>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</si>
  <si>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</si>
  <si>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</si>
  <si>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</si>
  <si>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</si>
  <si>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</si>
  <si>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</si>
  <si>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</si>
  <si>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</si>
  <si>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</si>
  <si>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</si>
  <si>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</si>
  <si>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</si>
  <si>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</si>
  <si>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</si>
  <si>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</si>
  <si>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</si>
  <si>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</si>
  <si>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</si>
  <si>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</si>
  <si>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</si>
  <si>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</si>
  <si>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</si>
  <si>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</si>
  <si>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</si>
  <si>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</si>
  <si>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</si>
  <si>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</si>
  <si>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</si>
  <si>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</si>
  <si>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</si>
  <si>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</si>
  <si>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</si>
  <si>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</si>
  <si>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</si>
  <si>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</si>
  <si>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</si>
  <si>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</si>
  <si>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</si>
  <si>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</si>
  <si>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Early Dew, Sundew, Dreamdew, Nun de miel, Araucano, Fenix</t>
  </si>
  <si>
    <t>San Vicente</t>
  </si>
  <si>
    <t>Todas</t>
  </si>
  <si>
    <t>Octubre</t>
  </si>
  <si>
    <t>Septiembre - Noviembre</t>
  </si>
  <si>
    <t>Aplicación de fertilizantes</t>
  </si>
  <si>
    <t>Octubre - Noviembre</t>
  </si>
  <si>
    <t>Aplicación de pesticidas</t>
  </si>
  <si>
    <t>Cosecha y carga</t>
  </si>
  <si>
    <t>Corrida surco</t>
  </si>
  <si>
    <t>Septiembre</t>
  </si>
  <si>
    <t>Rastraje</t>
  </si>
  <si>
    <t>Septiembre - Diciembre</t>
  </si>
  <si>
    <t>Tractoelevador</t>
  </si>
  <si>
    <t>Enero - Febrero</t>
  </si>
  <si>
    <t>c/u</t>
  </si>
  <si>
    <t>Mezcla hortalicera</t>
  </si>
  <si>
    <t>Urea granulada</t>
  </si>
  <si>
    <t>Nitrato de potasio</t>
  </si>
  <si>
    <t>FUNGICIDAS</t>
  </si>
  <si>
    <t>lt</t>
  </si>
  <si>
    <t>Trigard 75 wp</t>
  </si>
  <si>
    <t>Rendimiento (unid./hà)</t>
  </si>
  <si>
    <t>Costo unitario ($/unid.) (*)</t>
  </si>
  <si>
    <t>MELON</t>
  </si>
  <si>
    <t xml:space="preserve">Ene-Feb </t>
  </si>
  <si>
    <t>Lib. B. O´Higgins</t>
  </si>
  <si>
    <t>Mercado mayorista</t>
  </si>
  <si>
    <t>Dic - Ene - Feb</t>
  </si>
  <si>
    <t>Heladas, lluvia</t>
  </si>
  <si>
    <t>Riego Pre-plantaciòn</t>
  </si>
  <si>
    <t>Transplante</t>
  </si>
  <si>
    <t>Septiembre - Octubre</t>
  </si>
  <si>
    <t>Riegos</t>
  </si>
  <si>
    <t>Limpia manual</t>
  </si>
  <si>
    <t xml:space="preserve">Octubre - Diciembre </t>
  </si>
  <si>
    <t>Colocación de mulch</t>
  </si>
  <si>
    <t>Melgadura y acequiadura</t>
  </si>
  <si>
    <t>PLANTINES</t>
  </si>
  <si>
    <t>Plástico para mulch</t>
  </si>
  <si>
    <t>Flete</t>
  </si>
  <si>
    <t>Enero-Febrero</t>
  </si>
  <si>
    <t>Derecho de ingreso a la feria</t>
  </si>
  <si>
    <t>RENDIMIENTO (un./Há.)</t>
  </si>
  <si>
    <t>PRECIO ESPERADO ($/un.)</t>
  </si>
  <si>
    <t>ESCENARIOS COSTO UNITARIO  ($/un.)</t>
  </si>
  <si>
    <t>NEMATICIDA</t>
  </si>
  <si>
    <t>Nemacur 240 CS</t>
  </si>
  <si>
    <t>octubre</t>
  </si>
  <si>
    <t>Frutaliv</t>
  </si>
  <si>
    <t>sept-nov</t>
  </si>
  <si>
    <t>ABONO FOLIAR</t>
  </si>
  <si>
    <t>Zero 5 EC</t>
  </si>
  <si>
    <t>Vertimec 018 EC</t>
  </si>
  <si>
    <t>Gramoxone Super</t>
  </si>
  <si>
    <t>Aliette 80% WP</t>
  </si>
  <si>
    <t>Nemastop</t>
  </si>
  <si>
    <t>7. Entrega en Lo Valledor</t>
  </si>
  <si>
    <t>8. Recomendación es solo referencial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</si>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</sst>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9" fillId="0" borderId="22"/>
    <xf numFmtId="41" fontId="20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13" fillId="8" borderId="54" xfId="0" applyNumberFormat="1" applyFont="1" applyFill="1" applyBorder="1" applyAlignment="1">
      <alignment vertical="center"/>
    </xf>
    <xf numFmtId="3" fontId="13" fillId="8" borderId="5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0" fillId="2" borderId="10" xfId="0" applyFill="1" applyBorder="1"/>
    <xf numFmtId="49" fontId="4" fillId="2" borderId="6" xfId="0" applyNumberFormat="1" applyFont="1" applyFill="1" applyBorder="1"/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0" fillId="0" borderId="0" xfId="0" applyNumberFormat="1"/>
    <xf numFmtId="0" fontId="0" fillId="0" borderId="0" xfId="0"/>
    <xf numFmtId="49" fontId="8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41" fontId="4" fillId="2" borderId="6" xfId="2" applyFont="1" applyFill="1" applyBorder="1" applyAlignment="1"/>
    <xf numFmtId="165" fontId="21" fillId="5" borderId="28" xfId="0" applyNumberFormat="1" applyFont="1" applyFill="1" applyBorder="1" applyAlignment="1">
      <alignment vertical="center"/>
    </xf>
    <xf numFmtId="165" fontId="21" fillId="3" borderId="30" xfId="0" applyNumberFormat="1" applyFont="1" applyFill="1" applyBorder="1" applyAlignment="1">
      <alignment vertical="center"/>
    </xf>
    <xf numFmtId="165" fontId="21" fillId="5" borderId="30" xfId="0" applyNumberFormat="1" applyFont="1" applyFill="1" applyBorder="1" applyAlignment="1">
      <alignment vertical="center"/>
    </xf>
    <xf numFmtId="165" fontId="21" fillId="6" borderId="33" xfId="0" applyNumberFormat="1" applyFont="1" applyFill="1" applyBorder="1" applyAlignment="1">
      <alignment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883644</xdr:colOff>
      <xdr:row>6</xdr:row>
      <xdr:rowOff>32083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636" y="0"/>
          <a:ext cx="5623192" cy="1168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04"/>
  <sheetViews>
    <sheetView showGridLines="0" tabSelected="1" zoomScale="166" zoomScaleNormal="166" workbookViewId="0">
      <selection sqref="A1:G10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28515625" style="1" customWidth="1"/>
    <col min="8" max="8" width="7.85546875" style="1" customWidth="1"/>
    <col min="9" max="243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3"/>
      <c r="C7" s="4"/>
      <c r="D7" s="2"/>
      <c r="E7" s="4"/>
      <c r="F7" s="4"/>
      <c r="G7" s="4"/>
    </row>
    <row r="8" spans="1:7" ht="12" customHeight="1" x14ac:dyDescent="0.25">
      <c r="A8" s="5"/>
      <c r="B8" s="6" t="s">
        <v>0</v>
      </c>
      <c r="C8" s="7" t="s">
        <v>89</v>
      </c>
      <c r="D8" s="8"/>
      <c r="E8" s="143" t="s">
        <v>108</v>
      </c>
      <c r="F8" s="144"/>
      <c r="G8" s="9">
        <v>30000</v>
      </c>
    </row>
    <row r="9" spans="1:7" ht="38.25" x14ac:dyDescent="0.25">
      <c r="A9" s="5"/>
      <c r="B9" s="10" t="s">
        <v>1</v>
      </c>
      <c r="C9" s="11" t="s">
        <v>65</v>
      </c>
      <c r="D9" s="12"/>
      <c r="E9" s="141" t="s">
        <v>2</v>
      </c>
      <c r="F9" s="142"/>
      <c r="G9" s="13" t="s">
        <v>90</v>
      </c>
    </row>
    <row r="10" spans="1:7" ht="11.25" customHeight="1" x14ac:dyDescent="0.25">
      <c r="A10" s="5"/>
      <c r="B10" s="10" t="s">
        <v>3</v>
      </c>
      <c r="C10" s="11" t="s">
        <v>4</v>
      </c>
      <c r="D10" s="12"/>
      <c r="E10" s="141" t="s">
        <v>109</v>
      </c>
      <c r="F10" s="142"/>
      <c r="G10" s="134">
        <v>390</v>
      </c>
    </row>
    <row r="11" spans="1:7" ht="11.25" customHeight="1" x14ac:dyDescent="0.25">
      <c r="A11" s="5"/>
      <c r="B11" s="10" t="s">
        <v>5</v>
      </c>
      <c r="C11" s="11" t="s">
        <v>91</v>
      </c>
      <c r="D11" s="12"/>
      <c r="E11" s="15" t="s">
        <v>6</v>
      </c>
      <c r="F11" s="16"/>
      <c r="G11" s="17">
        <f>G8*G10</f>
        <v>11700000</v>
      </c>
    </row>
    <row r="12" spans="1:7" ht="11.25" customHeight="1" x14ac:dyDescent="0.25">
      <c r="A12" s="5"/>
      <c r="B12" s="10" t="s">
        <v>7</v>
      </c>
      <c r="C12" s="11" t="s">
        <v>66</v>
      </c>
      <c r="D12" s="12"/>
      <c r="E12" s="141" t="s">
        <v>8</v>
      </c>
      <c r="F12" s="142"/>
      <c r="G12" s="13" t="s">
        <v>92</v>
      </c>
    </row>
    <row r="13" spans="1:7" ht="11.25" customHeight="1" x14ac:dyDescent="0.25">
      <c r="A13" s="5"/>
      <c r="B13" s="10" t="s">
        <v>9</v>
      </c>
      <c r="C13" s="11" t="s">
        <v>67</v>
      </c>
      <c r="D13" s="12"/>
      <c r="E13" s="141" t="s">
        <v>10</v>
      </c>
      <c r="F13" s="142"/>
      <c r="G13" s="13" t="s">
        <v>93</v>
      </c>
    </row>
    <row r="14" spans="1:7" ht="22.5" customHeight="1" x14ac:dyDescent="0.25">
      <c r="A14" s="5"/>
      <c r="B14" s="10" t="s">
        <v>11</v>
      </c>
      <c r="C14" s="11" t="s">
        <v>124</v>
      </c>
      <c r="D14" s="12"/>
      <c r="E14" s="145" t="s">
        <v>12</v>
      </c>
      <c r="F14" s="146"/>
      <c r="G14" s="14" t="s">
        <v>94</v>
      </c>
    </row>
    <row r="15" spans="1:7" ht="12" customHeight="1" x14ac:dyDescent="0.25">
      <c r="A15" s="2"/>
      <c r="B15" s="18"/>
      <c r="C15" s="19"/>
      <c r="D15" s="20"/>
      <c r="E15" s="21"/>
      <c r="F15" s="21"/>
      <c r="G15" s="22"/>
    </row>
    <row r="16" spans="1:7" ht="12" customHeight="1" x14ac:dyDescent="0.25">
      <c r="A16" s="23"/>
      <c r="B16" s="147" t="s">
        <v>13</v>
      </c>
      <c r="C16" s="148"/>
      <c r="D16" s="148"/>
      <c r="E16" s="148"/>
      <c r="F16" s="148"/>
      <c r="G16" s="148"/>
    </row>
    <row r="17" spans="1:7" ht="12" customHeight="1" x14ac:dyDescent="0.25">
      <c r="A17" s="2"/>
      <c r="B17" s="24"/>
      <c r="C17" s="25"/>
      <c r="D17" s="25"/>
      <c r="E17" s="25"/>
      <c r="F17" s="26"/>
      <c r="G17" s="26"/>
    </row>
    <row r="18" spans="1:7" ht="12" customHeight="1" x14ac:dyDescent="0.25">
      <c r="A18" s="5"/>
      <c r="B18" s="27" t="s">
        <v>14</v>
      </c>
      <c r="C18" s="28"/>
      <c r="D18" s="29"/>
      <c r="E18" s="29"/>
      <c r="F18" s="29"/>
      <c r="G18" s="29"/>
    </row>
    <row r="19" spans="1:7" ht="24" customHeight="1" x14ac:dyDescent="0.25">
      <c r="A19" s="23"/>
      <c r="B19" s="30" t="s">
        <v>15</v>
      </c>
      <c r="C19" s="30" t="s">
        <v>16</v>
      </c>
      <c r="D19" s="30" t="s">
        <v>17</v>
      </c>
      <c r="E19" s="30" t="s">
        <v>18</v>
      </c>
      <c r="F19" s="30" t="s">
        <v>19</v>
      </c>
      <c r="G19" s="30" t="s">
        <v>20</v>
      </c>
    </row>
    <row r="20" spans="1:7" ht="12.75" customHeight="1" x14ac:dyDescent="0.25">
      <c r="A20" s="23"/>
      <c r="B20" s="124" t="s">
        <v>95</v>
      </c>
      <c r="C20" s="31" t="s">
        <v>21</v>
      </c>
      <c r="D20" s="32">
        <v>1</v>
      </c>
      <c r="E20" s="124" t="s">
        <v>75</v>
      </c>
      <c r="F20" s="17">
        <v>25000</v>
      </c>
      <c r="G20" s="17">
        <f t="shared" ref="G20:G26" si="0">F20*D20</f>
        <v>25000</v>
      </c>
    </row>
    <row r="21" spans="1:7" ht="25.5" customHeight="1" x14ac:dyDescent="0.25">
      <c r="A21" s="23"/>
      <c r="B21" s="124" t="s">
        <v>96</v>
      </c>
      <c r="C21" s="31" t="s">
        <v>21</v>
      </c>
      <c r="D21" s="32">
        <v>8</v>
      </c>
      <c r="E21" s="124" t="s">
        <v>97</v>
      </c>
      <c r="F21" s="17">
        <v>25000</v>
      </c>
      <c r="G21" s="17">
        <f t="shared" si="0"/>
        <v>200000</v>
      </c>
    </row>
    <row r="22" spans="1:7" ht="12.75" customHeight="1" x14ac:dyDescent="0.25">
      <c r="A22" s="23"/>
      <c r="B22" s="124" t="s">
        <v>70</v>
      </c>
      <c r="C22" s="31" t="s">
        <v>21</v>
      </c>
      <c r="D22" s="32">
        <v>1</v>
      </c>
      <c r="E22" s="124" t="s">
        <v>97</v>
      </c>
      <c r="F22" s="17">
        <v>25000</v>
      </c>
      <c r="G22" s="17">
        <f t="shared" si="0"/>
        <v>25000</v>
      </c>
    </row>
    <row r="23" spans="1:7" ht="12.75" customHeight="1" x14ac:dyDescent="0.25">
      <c r="A23" s="23"/>
      <c r="B23" s="124" t="s">
        <v>98</v>
      </c>
      <c r="C23" s="31" t="s">
        <v>21</v>
      </c>
      <c r="D23" s="32">
        <v>8</v>
      </c>
      <c r="E23" s="124" t="s">
        <v>77</v>
      </c>
      <c r="F23" s="17">
        <v>25000</v>
      </c>
      <c r="G23" s="17">
        <f t="shared" si="0"/>
        <v>200000</v>
      </c>
    </row>
    <row r="24" spans="1:7" ht="12" customHeight="1" x14ac:dyDescent="0.25">
      <c r="A24" s="2"/>
      <c r="B24" s="124" t="s">
        <v>99</v>
      </c>
      <c r="C24" s="31" t="s">
        <v>21</v>
      </c>
      <c r="D24" s="32">
        <v>5</v>
      </c>
      <c r="E24" s="124" t="s">
        <v>71</v>
      </c>
      <c r="F24" s="17">
        <v>25000</v>
      </c>
      <c r="G24" s="17">
        <f t="shared" si="0"/>
        <v>125000</v>
      </c>
    </row>
    <row r="25" spans="1:7" ht="12" customHeight="1" x14ac:dyDescent="0.25">
      <c r="A25" s="5"/>
      <c r="B25" s="124" t="s">
        <v>70</v>
      </c>
      <c r="C25" s="31" t="s">
        <v>21</v>
      </c>
      <c r="D25" s="32">
        <v>2</v>
      </c>
      <c r="E25" s="124" t="s">
        <v>100</v>
      </c>
      <c r="F25" s="17">
        <v>25000</v>
      </c>
      <c r="G25" s="17">
        <f t="shared" si="0"/>
        <v>50000</v>
      </c>
    </row>
    <row r="26" spans="1:7" ht="12" customHeight="1" x14ac:dyDescent="0.25">
      <c r="A26" s="5"/>
      <c r="B26" s="124" t="s">
        <v>73</v>
      </c>
      <c r="C26" s="31" t="s">
        <v>21</v>
      </c>
      <c r="D26" s="32">
        <v>50</v>
      </c>
      <c r="E26" s="124" t="s">
        <v>79</v>
      </c>
      <c r="F26" s="17">
        <v>25000</v>
      </c>
      <c r="G26" s="17">
        <f t="shared" si="0"/>
        <v>1250000</v>
      </c>
    </row>
    <row r="27" spans="1:7" ht="12" customHeight="1" x14ac:dyDescent="0.25">
      <c r="A27" s="5"/>
      <c r="B27" s="33" t="s">
        <v>22</v>
      </c>
      <c r="C27" s="34"/>
      <c r="D27" s="34"/>
      <c r="E27" s="34"/>
      <c r="F27" s="35"/>
      <c r="G27" s="36">
        <f>SUM(G20:G26)</f>
        <v>1875000</v>
      </c>
    </row>
    <row r="28" spans="1:7" ht="12" customHeight="1" x14ac:dyDescent="0.25">
      <c r="A28" s="5"/>
      <c r="B28" s="24"/>
      <c r="C28" s="26"/>
      <c r="D28" s="26"/>
      <c r="E28" s="26"/>
      <c r="F28" s="37"/>
      <c r="G28" s="37"/>
    </row>
    <row r="29" spans="1:7" ht="12" customHeight="1" x14ac:dyDescent="0.25">
      <c r="A29" s="2"/>
      <c r="B29" s="38" t="s">
        <v>23</v>
      </c>
      <c r="C29" s="39"/>
      <c r="D29" s="40"/>
      <c r="E29" s="40"/>
      <c r="F29" s="41"/>
      <c r="G29" s="41"/>
    </row>
    <row r="30" spans="1:7" ht="24" x14ac:dyDescent="0.25">
      <c r="A30" s="5"/>
      <c r="B30" s="42" t="s">
        <v>15</v>
      </c>
      <c r="C30" s="43" t="s">
        <v>16</v>
      </c>
      <c r="D30" s="43" t="s">
        <v>17</v>
      </c>
      <c r="E30" s="42" t="s">
        <v>18</v>
      </c>
      <c r="F30" s="43" t="s">
        <v>19</v>
      </c>
      <c r="G30" s="42" t="s">
        <v>20</v>
      </c>
    </row>
    <row r="31" spans="1:7" ht="12.75" customHeight="1" x14ac:dyDescent="0.25">
      <c r="A31" s="5"/>
      <c r="B31" s="121" t="s">
        <v>74</v>
      </c>
      <c r="C31" s="31" t="s">
        <v>64</v>
      </c>
      <c r="D31" s="32">
        <v>3</v>
      </c>
      <c r="E31" s="121" t="s">
        <v>68</v>
      </c>
      <c r="F31" s="17">
        <v>60000</v>
      </c>
      <c r="G31" s="17">
        <f>+D31*F31</f>
        <v>180000</v>
      </c>
    </row>
    <row r="32" spans="1:7" ht="12.75" customHeight="1" x14ac:dyDescent="0.25">
      <c r="A32" s="23"/>
      <c r="B32" s="44" t="s">
        <v>24</v>
      </c>
      <c r="C32" s="45"/>
      <c r="D32" s="45"/>
      <c r="E32" s="45"/>
      <c r="F32" s="46"/>
      <c r="G32" s="120">
        <f>SUM(G31)</f>
        <v>180000</v>
      </c>
    </row>
    <row r="33" spans="1:7" ht="12.75" customHeight="1" x14ac:dyDescent="0.25">
      <c r="A33" s="23"/>
      <c r="B33" s="47"/>
      <c r="C33" s="48"/>
      <c r="D33" s="48"/>
      <c r="E33" s="48"/>
      <c r="F33" s="49"/>
      <c r="G33" s="49"/>
    </row>
    <row r="34" spans="1:7" ht="12.75" customHeight="1" x14ac:dyDescent="0.25">
      <c r="A34" s="23"/>
      <c r="B34" s="38" t="s">
        <v>25</v>
      </c>
      <c r="C34" s="39"/>
      <c r="D34" s="40"/>
      <c r="E34" s="40"/>
      <c r="F34" s="41"/>
      <c r="G34" s="41"/>
    </row>
    <row r="35" spans="1:7" ht="24" x14ac:dyDescent="0.25">
      <c r="A35" s="23"/>
      <c r="B35" s="50" t="s">
        <v>15</v>
      </c>
      <c r="C35" s="50" t="s">
        <v>16</v>
      </c>
      <c r="D35" s="50" t="s">
        <v>17</v>
      </c>
      <c r="E35" s="50" t="s">
        <v>18</v>
      </c>
      <c r="F35" s="51" t="s">
        <v>19</v>
      </c>
      <c r="G35" s="50" t="s">
        <v>20</v>
      </c>
    </row>
    <row r="36" spans="1:7" ht="12" customHeight="1" x14ac:dyDescent="0.25">
      <c r="A36" s="23"/>
      <c r="B36" s="121" t="s">
        <v>27</v>
      </c>
      <c r="C36" s="31" t="s">
        <v>26</v>
      </c>
      <c r="D36" s="32">
        <v>0.4</v>
      </c>
      <c r="E36" s="14" t="s">
        <v>75</v>
      </c>
      <c r="F36" s="17">
        <v>237500</v>
      </c>
      <c r="G36" s="17">
        <f t="shared" ref="G36:G41" si="1">+F36*D36</f>
        <v>95000</v>
      </c>
    </row>
    <row r="37" spans="1:7" ht="12" customHeight="1" x14ac:dyDescent="0.25">
      <c r="A37" s="23"/>
      <c r="B37" s="124" t="s">
        <v>76</v>
      </c>
      <c r="C37" s="31" t="s">
        <v>26</v>
      </c>
      <c r="D37" s="32">
        <v>0.4</v>
      </c>
      <c r="E37" s="14" t="s">
        <v>75</v>
      </c>
      <c r="F37" s="17">
        <v>150000</v>
      </c>
      <c r="G37" s="17">
        <f t="shared" si="1"/>
        <v>60000</v>
      </c>
    </row>
    <row r="38" spans="1:7" ht="12" customHeight="1" x14ac:dyDescent="0.25">
      <c r="A38" s="23"/>
      <c r="B38" s="124" t="s">
        <v>101</v>
      </c>
      <c r="C38" s="31" t="s">
        <v>26</v>
      </c>
      <c r="D38" s="32">
        <v>1</v>
      </c>
      <c r="E38" s="14" t="s">
        <v>75</v>
      </c>
      <c r="F38" s="17">
        <v>60000</v>
      </c>
      <c r="G38" s="17">
        <f t="shared" si="1"/>
        <v>60000</v>
      </c>
    </row>
    <row r="39" spans="1:7" ht="12" customHeight="1" x14ac:dyDescent="0.25">
      <c r="A39" s="23"/>
      <c r="B39" s="124" t="s">
        <v>72</v>
      </c>
      <c r="C39" s="31" t="s">
        <v>26</v>
      </c>
      <c r="D39" s="32">
        <v>7</v>
      </c>
      <c r="E39" s="14" t="s">
        <v>77</v>
      </c>
      <c r="F39" s="17">
        <v>20000</v>
      </c>
      <c r="G39" s="17">
        <f t="shared" si="1"/>
        <v>140000</v>
      </c>
    </row>
    <row r="40" spans="1:7" ht="12" customHeight="1" x14ac:dyDescent="0.25">
      <c r="A40" s="23"/>
      <c r="B40" s="124" t="s">
        <v>102</v>
      </c>
      <c r="C40" s="31" t="s">
        <v>26</v>
      </c>
      <c r="D40" s="32">
        <v>1</v>
      </c>
      <c r="E40" s="14" t="s">
        <v>75</v>
      </c>
      <c r="F40" s="17">
        <v>30000</v>
      </c>
      <c r="G40" s="17">
        <f t="shared" si="1"/>
        <v>30000</v>
      </c>
    </row>
    <row r="41" spans="1:7" ht="12" customHeight="1" x14ac:dyDescent="0.25">
      <c r="A41" s="23"/>
      <c r="B41" s="124" t="s">
        <v>78</v>
      </c>
      <c r="C41" s="31" t="s">
        <v>26</v>
      </c>
      <c r="D41" s="32">
        <v>1</v>
      </c>
      <c r="E41" s="14" t="s">
        <v>79</v>
      </c>
      <c r="F41" s="17">
        <v>160000</v>
      </c>
      <c r="G41" s="17">
        <f t="shared" si="1"/>
        <v>160000</v>
      </c>
    </row>
    <row r="42" spans="1:7" ht="12.75" customHeight="1" x14ac:dyDescent="0.25">
      <c r="A42" s="23"/>
      <c r="B42" s="52" t="s">
        <v>28</v>
      </c>
      <c r="C42" s="53"/>
      <c r="D42" s="53"/>
      <c r="E42" s="53"/>
      <c r="F42" s="54"/>
      <c r="G42" s="55">
        <f>SUM(G36:G41)</f>
        <v>545000</v>
      </c>
    </row>
    <row r="43" spans="1:7" ht="25.5" customHeight="1" x14ac:dyDescent="0.25">
      <c r="A43" s="23"/>
      <c r="B43" s="47"/>
      <c r="C43" s="48"/>
      <c r="D43" s="48"/>
      <c r="E43" s="48"/>
      <c r="F43" s="49"/>
      <c r="G43" s="49"/>
    </row>
    <row r="44" spans="1:7" ht="12.75" customHeight="1" x14ac:dyDescent="0.25">
      <c r="A44" s="23"/>
      <c r="B44" s="38" t="s">
        <v>29</v>
      </c>
      <c r="C44" s="39"/>
      <c r="D44" s="40"/>
      <c r="E44" s="40"/>
      <c r="F44" s="41"/>
      <c r="G44" s="41"/>
    </row>
    <row r="45" spans="1:7" ht="24" x14ac:dyDescent="0.25">
      <c r="A45" s="5"/>
      <c r="B45" s="51" t="s">
        <v>30</v>
      </c>
      <c r="C45" s="51" t="s">
        <v>31</v>
      </c>
      <c r="D45" s="51" t="s">
        <v>32</v>
      </c>
      <c r="E45" s="51" t="s">
        <v>18</v>
      </c>
      <c r="F45" s="51" t="s">
        <v>19</v>
      </c>
      <c r="G45" s="51" t="s">
        <v>20</v>
      </c>
    </row>
    <row r="46" spans="1:7" ht="12.75" customHeight="1" x14ac:dyDescent="0.25">
      <c r="A46" s="2"/>
      <c r="B46" s="125" t="s">
        <v>103</v>
      </c>
      <c r="C46" s="57" t="s">
        <v>80</v>
      </c>
      <c r="D46" s="58">
        <v>10000</v>
      </c>
      <c r="E46" s="57" t="s">
        <v>97</v>
      </c>
      <c r="F46" s="59">
        <v>180</v>
      </c>
      <c r="G46" s="59">
        <f>+D46*F46</f>
        <v>1800000</v>
      </c>
    </row>
    <row r="47" spans="1:7" ht="12.75" customHeight="1" x14ac:dyDescent="0.25">
      <c r="A47" s="5"/>
      <c r="B47" s="56" t="s">
        <v>33</v>
      </c>
      <c r="C47" s="57"/>
      <c r="D47" s="58"/>
      <c r="E47" s="57"/>
      <c r="F47" s="59"/>
      <c r="G47" s="59"/>
    </row>
    <row r="48" spans="1:7" ht="12.75" customHeight="1" x14ac:dyDescent="0.25">
      <c r="A48" s="5"/>
      <c r="B48" s="125" t="s">
        <v>81</v>
      </c>
      <c r="C48" s="57" t="s">
        <v>34</v>
      </c>
      <c r="D48" s="58">
        <v>400</v>
      </c>
      <c r="E48" s="57" t="s">
        <v>97</v>
      </c>
      <c r="F48" s="59">
        <v>1300</v>
      </c>
      <c r="G48" s="59">
        <f>+D48*F48</f>
        <v>520000</v>
      </c>
    </row>
    <row r="49" spans="1:224" ht="12.75" customHeight="1" x14ac:dyDescent="0.25">
      <c r="A49" s="23"/>
      <c r="B49" s="125" t="s">
        <v>82</v>
      </c>
      <c r="C49" s="57" t="s">
        <v>34</v>
      </c>
      <c r="D49" s="58">
        <v>300</v>
      </c>
      <c r="E49" s="57" t="s">
        <v>69</v>
      </c>
      <c r="F49" s="59">
        <v>1200</v>
      </c>
      <c r="G49" s="59">
        <f>+D49*F49</f>
        <v>360000</v>
      </c>
    </row>
    <row r="50" spans="1:224" ht="12.75" customHeight="1" x14ac:dyDescent="0.25">
      <c r="A50" s="23"/>
      <c r="B50" s="125" t="s">
        <v>83</v>
      </c>
      <c r="C50" s="57" t="s">
        <v>34</v>
      </c>
      <c r="D50" s="58">
        <v>300</v>
      </c>
      <c r="E50" s="57" t="s">
        <v>69</v>
      </c>
      <c r="F50" s="59">
        <v>1920</v>
      </c>
      <c r="G50" s="59">
        <f>+D50*F50</f>
        <v>576000</v>
      </c>
    </row>
    <row r="51" spans="1:224" ht="12.75" customHeight="1" x14ac:dyDescent="0.25">
      <c r="A51" s="23"/>
      <c r="B51" s="56" t="s">
        <v>84</v>
      </c>
      <c r="C51" s="57"/>
      <c r="D51" s="58"/>
      <c r="E51" s="57"/>
      <c r="F51" s="59"/>
      <c r="G51" s="59"/>
    </row>
    <row r="52" spans="1:224" ht="12.75" customHeight="1" x14ac:dyDescent="0.25">
      <c r="A52" s="23"/>
      <c r="B52" s="127" t="s">
        <v>120</v>
      </c>
      <c r="C52" s="57" t="s">
        <v>34</v>
      </c>
      <c r="D52" s="128">
        <v>3</v>
      </c>
      <c r="E52" s="57" t="s">
        <v>68</v>
      </c>
      <c r="F52" s="129">
        <v>72519</v>
      </c>
      <c r="G52" s="129">
        <f>+D52*F52</f>
        <v>217557</v>
      </c>
    </row>
    <row r="53" spans="1:224" ht="12.75" customHeight="1" x14ac:dyDescent="0.25">
      <c r="A53" s="23"/>
      <c r="B53" s="127" t="s">
        <v>121</v>
      </c>
      <c r="C53" s="57" t="s">
        <v>85</v>
      </c>
      <c r="D53" s="128">
        <v>5</v>
      </c>
      <c r="E53" s="57" t="s">
        <v>71</v>
      </c>
      <c r="F53" s="129">
        <v>30000</v>
      </c>
      <c r="G53" s="129">
        <f>+D53*F53</f>
        <v>150000</v>
      </c>
    </row>
    <row r="54" spans="1:224" s="131" customFormat="1" ht="12.75" customHeight="1" x14ac:dyDescent="0.25">
      <c r="A54" s="126"/>
      <c r="B54" s="132" t="s">
        <v>111</v>
      </c>
      <c r="C54" s="57"/>
      <c r="D54" s="128"/>
      <c r="E54" s="57"/>
      <c r="F54" s="129"/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130"/>
      <c r="CR54" s="130"/>
      <c r="CS54" s="130"/>
      <c r="CT54" s="130"/>
      <c r="CU54" s="130"/>
      <c r="CV54" s="130"/>
      <c r="CW54" s="130"/>
      <c r="CX54" s="130"/>
      <c r="CY54" s="130"/>
      <c r="CZ54" s="130"/>
      <c r="DA54" s="130"/>
      <c r="DB54" s="130"/>
      <c r="DC54" s="130"/>
      <c r="DD54" s="130"/>
      <c r="DE54" s="130"/>
      <c r="DF54" s="130"/>
      <c r="DG54" s="130"/>
      <c r="DH54" s="130"/>
      <c r="DI54" s="130"/>
      <c r="DJ54" s="130"/>
      <c r="DK54" s="130"/>
      <c r="DL54" s="130"/>
      <c r="DM54" s="130"/>
      <c r="DN54" s="130"/>
      <c r="DO54" s="130"/>
      <c r="DP54" s="130"/>
      <c r="DQ54" s="130"/>
      <c r="DR54" s="130"/>
      <c r="DS54" s="130"/>
      <c r="DT54" s="130"/>
      <c r="DU54" s="130"/>
      <c r="DV54" s="130"/>
      <c r="DW54" s="130"/>
      <c r="DX54" s="130"/>
      <c r="DY54" s="130"/>
      <c r="DZ54" s="130"/>
      <c r="EA54" s="130"/>
      <c r="EB54" s="130"/>
      <c r="EC54" s="130"/>
      <c r="ED54" s="130"/>
      <c r="EE54" s="130"/>
      <c r="EF54" s="130"/>
      <c r="EG54" s="130"/>
      <c r="EH54" s="130"/>
      <c r="EI54" s="130"/>
      <c r="EJ54" s="130"/>
      <c r="EK54" s="130"/>
      <c r="EL54" s="130"/>
      <c r="EM54" s="130"/>
      <c r="EN54" s="130"/>
      <c r="EO54" s="130"/>
      <c r="EP54" s="130"/>
      <c r="EQ54" s="130"/>
      <c r="ER54" s="130"/>
      <c r="ES54" s="130"/>
      <c r="ET54" s="130"/>
      <c r="EU54" s="130"/>
      <c r="EV54" s="130"/>
      <c r="EW54" s="130"/>
      <c r="EX54" s="130"/>
      <c r="EY54" s="130"/>
      <c r="EZ54" s="130"/>
      <c r="FA54" s="130"/>
      <c r="FB54" s="130"/>
      <c r="FC54" s="130"/>
      <c r="FD54" s="130"/>
      <c r="FE54" s="130"/>
      <c r="FF54" s="130"/>
      <c r="FG54" s="130"/>
      <c r="FH54" s="130"/>
      <c r="FI54" s="130"/>
      <c r="FJ54" s="130"/>
      <c r="FK54" s="130"/>
      <c r="FL54" s="130"/>
      <c r="FM54" s="130"/>
      <c r="FN54" s="130"/>
      <c r="FO54" s="130"/>
      <c r="FP54" s="130"/>
      <c r="FQ54" s="130"/>
      <c r="FR54" s="130"/>
      <c r="FS54" s="130"/>
      <c r="FT54" s="130"/>
      <c r="FU54" s="130"/>
      <c r="FV54" s="130"/>
      <c r="FW54" s="130"/>
      <c r="FX54" s="130"/>
      <c r="FY54" s="130"/>
      <c r="FZ54" s="130"/>
      <c r="GA54" s="130"/>
      <c r="GB54" s="130"/>
      <c r="GC54" s="130"/>
      <c r="GD54" s="130"/>
      <c r="GE54" s="130"/>
      <c r="GF54" s="130"/>
      <c r="GG54" s="130"/>
      <c r="GH54" s="130"/>
      <c r="GI54" s="130"/>
      <c r="GJ54" s="130"/>
      <c r="GK54" s="130"/>
      <c r="GL54" s="130"/>
      <c r="GM54" s="130"/>
      <c r="GN54" s="130"/>
      <c r="GO54" s="130"/>
      <c r="GP54" s="130"/>
      <c r="GQ54" s="130"/>
      <c r="GR54" s="130"/>
      <c r="GS54" s="130"/>
      <c r="GT54" s="130"/>
      <c r="GU54" s="130"/>
      <c r="GV54" s="130"/>
      <c r="GW54" s="130"/>
      <c r="GX54" s="130"/>
      <c r="GY54" s="130"/>
      <c r="GZ54" s="130"/>
      <c r="HA54" s="130"/>
      <c r="HB54" s="130"/>
      <c r="HC54" s="130"/>
      <c r="HD54" s="130"/>
      <c r="HE54" s="130"/>
      <c r="HF54" s="130"/>
      <c r="HG54" s="130"/>
      <c r="HH54" s="130"/>
      <c r="HI54" s="130"/>
      <c r="HJ54" s="130"/>
      <c r="HK54" s="130"/>
      <c r="HL54" s="130"/>
      <c r="HM54" s="130"/>
      <c r="HN54" s="130"/>
      <c r="HO54" s="130"/>
      <c r="HP54" s="130"/>
    </row>
    <row r="55" spans="1:224" s="131" customFormat="1" ht="12.75" customHeight="1" x14ac:dyDescent="0.25">
      <c r="A55" s="126"/>
      <c r="B55" s="127" t="s">
        <v>112</v>
      </c>
      <c r="C55" s="57" t="s">
        <v>85</v>
      </c>
      <c r="D55" s="128">
        <v>8</v>
      </c>
      <c r="E55" s="57" t="s">
        <v>113</v>
      </c>
      <c r="F55" s="129">
        <v>26000</v>
      </c>
      <c r="G55" s="129">
        <f>F55*D55</f>
        <v>208000</v>
      </c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130"/>
      <c r="CR55" s="130"/>
      <c r="CS55" s="130"/>
      <c r="CT55" s="130"/>
      <c r="CU55" s="130"/>
      <c r="CV55" s="130"/>
      <c r="CW55" s="130"/>
      <c r="CX55" s="130"/>
      <c r="CY55" s="130"/>
      <c r="CZ55" s="130"/>
      <c r="DA55" s="130"/>
      <c r="DB55" s="130"/>
      <c r="DC55" s="130"/>
      <c r="DD55" s="130"/>
      <c r="DE55" s="130"/>
      <c r="DF55" s="130"/>
      <c r="DG55" s="130"/>
      <c r="DH55" s="130"/>
      <c r="DI55" s="130"/>
      <c r="DJ55" s="130"/>
      <c r="DK55" s="130"/>
      <c r="DL55" s="130"/>
      <c r="DM55" s="130"/>
      <c r="DN55" s="130"/>
      <c r="DO55" s="130"/>
      <c r="DP55" s="130"/>
      <c r="DQ55" s="130"/>
      <c r="DR55" s="130"/>
      <c r="DS55" s="130"/>
      <c r="DT55" s="130"/>
      <c r="DU55" s="130"/>
      <c r="DV55" s="130"/>
      <c r="DW55" s="130"/>
      <c r="DX55" s="130"/>
      <c r="DY55" s="130"/>
      <c r="DZ55" s="130"/>
      <c r="EA55" s="130"/>
      <c r="EB55" s="130"/>
      <c r="EC55" s="130"/>
      <c r="ED55" s="130"/>
      <c r="EE55" s="130"/>
      <c r="EF55" s="130"/>
      <c r="EG55" s="130"/>
      <c r="EH55" s="130"/>
      <c r="EI55" s="130"/>
      <c r="EJ55" s="130"/>
      <c r="EK55" s="130"/>
      <c r="EL55" s="130"/>
      <c r="EM55" s="130"/>
      <c r="EN55" s="130"/>
      <c r="EO55" s="130"/>
      <c r="EP55" s="130"/>
      <c r="EQ55" s="130"/>
      <c r="ER55" s="130"/>
      <c r="ES55" s="130"/>
      <c r="ET55" s="130"/>
      <c r="EU55" s="130"/>
      <c r="EV55" s="130"/>
      <c r="EW55" s="130"/>
      <c r="EX55" s="130"/>
      <c r="EY55" s="130"/>
      <c r="EZ55" s="130"/>
      <c r="FA55" s="130"/>
      <c r="FB55" s="130"/>
      <c r="FC55" s="130"/>
      <c r="FD55" s="130"/>
      <c r="FE55" s="130"/>
      <c r="FF55" s="130"/>
      <c r="FG55" s="130"/>
      <c r="FH55" s="130"/>
      <c r="FI55" s="130"/>
      <c r="FJ55" s="130"/>
      <c r="FK55" s="130"/>
      <c r="FL55" s="130"/>
      <c r="FM55" s="130"/>
      <c r="FN55" s="130"/>
      <c r="FO55" s="130"/>
      <c r="FP55" s="130"/>
      <c r="FQ55" s="130"/>
      <c r="FR55" s="130"/>
      <c r="FS55" s="130"/>
      <c r="FT55" s="130"/>
      <c r="FU55" s="130"/>
      <c r="FV55" s="130"/>
      <c r="FW55" s="130"/>
      <c r="FX55" s="130"/>
      <c r="FY55" s="130"/>
      <c r="FZ55" s="130"/>
      <c r="GA55" s="130"/>
      <c r="GB55" s="130"/>
      <c r="GC55" s="130"/>
      <c r="GD55" s="130"/>
      <c r="GE55" s="130"/>
      <c r="GF55" s="130"/>
      <c r="GG55" s="130"/>
      <c r="GH55" s="130"/>
      <c r="GI55" s="130"/>
      <c r="GJ55" s="130"/>
      <c r="GK55" s="130"/>
      <c r="GL55" s="130"/>
      <c r="GM55" s="130"/>
      <c r="GN55" s="130"/>
      <c r="GO55" s="130"/>
      <c r="GP55" s="130"/>
      <c r="GQ55" s="130"/>
      <c r="GR55" s="130"/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0"/>
      <c r="HG55" s="130"/>
      <c r="HH55" s="130"/>
      <c r="HI55" s="130"/>
      <c r="HJ55" s="130"/>
      <c r="HK55" s="130"/>
      <c r="HL55" s="130"/>
      <c r="HM55" s="130"/>
      <c r="HN55" s="130"/>
      <c r="HO55" s="130"/>
      <c r="HP55" s="130"/>
    </row>
    <row r="56" spans="1:224" s="131" customFormat="1" ht="12.75" customHeight="1" x14ac:dyDescent="0.25">
      <c r="A56" s="126"/>
      <c r="B56" s="132" t="s">
        <v>116</v>
      </c>
      <c r="C56" s="57"/>
      <c r="D56" s="128"/>
      <c r="E56" s="57"/>
      <c r="F56" s="129"/>
      <c r="G56" s="129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130"/>
      <c r="CR56" s="130"/>
      <c r="CS56" s="130"/>
      <c r="CT56" s="130"/>
      <c r="CU56" s="130"/>
      <c r="CV56" s="130"/>
      <c r="CW56" s="130"/>
      <c r="CX56" s="130"/>
      <c r="CY56" s="130"/>
      <c r="CZ56" s="130"/>
      <c r="DA56" s="130"/>
      <c r="DB56" s="130"/>
      <c r="DC56" s="130"/>
      <c r="DD56" s="130"/>
      <c r="DE56" s="130"/>
      <c r="DF56" s="130"/>
      <c r="DG56" s="130"/>
      <c r="DH56" s="130"/>
      <c r="DI56" s="130"/>
      <c r="DJ56" s="130"/>
      <c r="DK56" s="130"/>
      <c r="DL56" s="130"/>
      <c r="DM56" s="130"/>
      <c r="DN56" s="130"/>
      <c r="DO56" s="130"/>
      <c r="DP56" s="130"/>
      <c r="DQ56" s="130"/>
      <c r="DR56" s="130"/>
      <c r="DS56" s="130"/>
      <c r="DT56" s="130"/>
      <c r="DU56" s="130"/>
      <c r="DV56" s="130"/>
      <c r="DW56" s="130"/>
      <c r="DX56" s="130"/>
      <c r="DY56" s="130"/>
      <c r="DZ56" s="130"/>
      <c r="EA56" s="130"/>
      <c r="EB56" s="130"/>
      <c r="EC56" s="130"/>
      <c r="ED56" s="130"/>
      <c r="EE56" s="130"/>
      <c r="EF56" s="130"/>
      <c r="EG56" s="130"/>
      <c r="EH56" s="130"/>
      <c r="EI56" s="130"/>
      <c r="EJ56" s="130"/>
      <c r="EK56" s="130"/>
      <c r="EL56" s="130"/>
      <c r="EM56" s="130"/>
      <c r="EN56" s="130"/>
      <c r="EO56" s="130"/>
      <c r="EP56" s="130"/>
      <c r="EQ56" s="130"/>
      <c r="ER56" s="130"/>
      <c r="ES56" s="130"/>
      <c r="ET56" s="130"/>
      <c r="EU56" s="130"/>
      <c r="EV56" s="130"/>
      <c r="EW56" s="130"/>
      <c r="EX56" s="130"/>
      <c r="EY56" s="130"/>
      <c r="EZ56" s="130"/>
      <c r="FA56" s="130"/>
      <c r="FB56" s="130"/>
      <c r="FC56" s="130"/>
      <c r="FD56" s="130"/>
      <c r="FE56" s="130"/>
      <c r="FF56" s="130"/>
      <c r="FG56" s="130"/>
      <c r="FH56" s="130"/>
      <c r="FI56" s="130"/>
      <c r="FJ56" s="130"/>
      <c r="FK56" s="130"/>
      <c r="FL56" s="130"/>
      <c r="FM56" s="130"/>
      <c r="FN56" s="130"/>
      <c r="FO56" s="130"/>
      <c r="FP56" s="130"/>
      <c r="FQ56" s="130"/>
      <c r="FR56" s="130"/>
      <c r="FS56" s="130"/>
      <c r="FT56" s="130"/>
      <c r="FU56" s="130"/>
      <c r="FV56" s="130"/>
      <c r="FW56" s="130"/>
      <c r="FX56" s="130"/>
      <c r="FY56" s="130"/>
      <c r="FZ56" s="130"/>
      <c r="GA56" s="130"/>
      <c r="GB56" s="130"/>
      <c r="GC56" s="130"/>
      <c r="GD56" s="130"/>
      <c r="GE56" s="130"/>
      <c r="GF56" s="130"/>
      <c r="GG56" s="130"/>
      <c r="GH56" s="130"/>
      <c r="GI56" s="130"/>
      <c r="GJ56" s="130"/>
      <c r="GK56" s="130"/>
      <c r="GL56" s="130"/>
      <c r="GM56" s="130"/>
      <c r="GN56" s="130"/>
      <c r="GO56" s="130"/>
      <c r="GP56" s="130"/>
      <c r="GQ56" s="130"/>
      <c r="GR56" s="130"/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0"/>
      <c r="HG56" s="130"/>
      <c r="HH56" s="130"/>
      <c r="HI56" s="130"/>
      <c r="HJ56" s="130"/>
      <c r="HK56" s="130"/>
      <c r="HL56" s="130"/>
      <c r="HM56" s="130"/>
      <c r="HN56" s="130"/>
      <c r="HO56" s="130"/>
      <c r="HP56" s="130"/>
    </row>
    <row r="57" spans="1:224" s="131" customFormat="1" ht="12.75" customHeight="1" x14ac:dyDescent="0.25">
      <c r="A57" s="126"/>
      <c r="B57" s="127" t="s">
        <v>114</v>
      </c>
      <c r="C57" s="57" t="s">
        <v>85</v>
      </c>
      <c r="D57" s="128">
        <v>4.8</v>
      </c>
      <c r="E57" s="57" t="s">
        <v>115</v>
      </c>
      <c r="F57" s="129">
        <v>14000</v>
      </c>
      <c r="G57" s="129">
        <f>D57*F57</f>
        <v>67200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  <c r="DU57" s="130"/>
      <c r="DV57" s="130"/>
      <c r="DW57" s="130"/>
      <c r="DX57" s="130"/>
      <c r="DY57" s="130"/>
      <c r="DZ57" s="130"/>
      <c r="EA57" s="130"/>
      <c r="EB57" s="130"/>
      <c r="EC57" s="130"/>
      <c r="ED57" s="130"/>
      <c r="EE57" s="130"/>
      <c r="EF57" s="130"/>
      <c r="EG57" s="130"/>
      <c r="EH57" s="130"/>
      <c r="EI57" s="130"/>
      <c r="EJ57" s="130"/>
      <c r="EK57" s="130"/>
      <c r="EL57" s="130"/>
      <c r="EM57" s="130"/>
      <c r="EN57" s="130"/>
      <c r="EO57" s="130"/>
      <c r="EP57" s="130"/>
      <c r="EQ57" s="130"/>
      <c r="ER57" s="130"/>
      <c r="ES57" s="130"/>
      <c r="ET57" s="130"/>
      <c r="EU57" s="130"/>
      <c r="EV57" s="130"/>
      <c r="EW57" s="130"/>
      <c r="EX57" s="130"/>
      <c r="EY57" s="130"/>
      <c r="EZ57" s="130"/>
      <c r="FA57" s="130"/>
      <c r="FB57" s="130"/>
      <c r="FC57" s="130"/>
      <c r="FD57" s="130"/>
      <c r="FE57" s="130"/>
      <c r="FF57" s="130"/>
      <c r="FG57" s="130"/>
      <c r="FH57" s="130"/>
      <c r="FI57" s="130"/>
      <c r="FJ57" s="130"/>
      <c r="FK57" s="130"/>
      <c r="FL57" s="130"/>
      <c r="FM57" s="130"/>
      <c r="FN57" s="130"/>
      <c r="FO57" s="130"/>
      <c r="FP57" s="130"/>
      <c r="FQ57" s="130"/>
      <c r="FR57" s="130"/>
      <c r="FS57" s="130"/>
      <c r="FT57" s="130"/>
      <c r="FU57" s="130"/>
      <c r="FV57" s="130"/>
      <c r="FW57" s="130"/>
      <c r="FX57" s="130"/>
      <c r="FY57" s="130"/>
      <c r="FZ57" s="130"/>
      <c r="GA57" s="130"/>
      <c r="GB57" s="130"/>
      <c r="GC57" s="130"/>
      <c r="GD57" s="130"/>
      <c r="GE57" s="130"/>
      <c r="GF57" s="130"/>
      <c r="GG57" s="130"/>
      <c r="GH57" s="130"/>
      <c r="GI57" s="130"/>
      <c r="GJ57" s="130"/>
      <c r="GK57" s="130"/>
      <c r="GL57" s="130"/>
      <c r="GM57" s="130"/>
      <c r="GN57" s="130"/>
      <c r="GO57" s="130"/>
      <c r="GP57" s="130"/>
      <c r="GQ57" s="130"/>
      <c r="GR57" s="130"/>
      <c r="GS57" s="130"/>
      <c r="GT57" s="130"/>
      <c r="GU57" s="130"/>
      <c r="GV57" s="130"/>
      <c r="GW57" s="130"/>
      <c r="GX57" s="130"/>
      <c r="GY57" s="130"/>
      <c r="GZ57" s="130"/>
      <c r="HA57" s="130"/>
      <c r="HB57" s="130"/>
      <c r="HC57" s="130"/>
      <c r="HD57" s="130"/>
      <c r="HE57" s="130"/>
      <c r="HF57" s="130"/>
      <c r="HG57" s="130"/>
      <c r="HH57" s="130"/>
      <c r="HI57" s="130"/>
      <c r="HJ57" s="130"/>
      <c r="HK57" s="130"/>
      <c r="HL57" s="130"/>
      <c r="HM57" s="130"/>
      <c r="HN57" s="130"/>
      <c r="HO57" s="130"/>
      <c r="HP57" s="130"/>
    </row>
    <row r="58" spans="1:224" ht="12.75" customHeight="1" x14ac:dyDescent="0.25">
      <c r="A58" s="23"/>
      <c r="B58" s="56" t="s">
        <v>35</v>
      </c>
      <c r="C58" s="57"/>
      <c r="D58" s="58"/>
      <c r="E58" s="57"/>
      <c r="F58" s="59"/>
      <c r="G58" s="59"/>
    </row>
    <row r="59" spans="1:224" ht="12.75" customHeight="1" x14ac:dyDescent="0.25">
      <c r="A59" s="23"/>
      <c r="B59" s="127" t="s">
        <v>119</v>
      </c>
      <c r="C59" s="57" t="s">
        <v>85</v>
      </c>
      <c r="D59" s="58">
        <v>5</v>
      </c>
      <c r="E59" s="57" t="s">
        <v>68</v>
      </c>
      <c r="F59" s="59">
        <v>8000</v>
      </c>
      <c r="G59" s="59">
        <f>+D59*F59</f>
        <v>40000</v>
      </c>
    </row>
    <row r="60" spans="1:224" ht="12.75" customHeight="1" x14ac:dyDescent="0.25">
      <c r="A60" s="23"/>
      <c r="B60" s="56" t="s">
        <v>36</v>
      </c>
      <c r="C60" s="57"/>
      <c r="D60" s="58"/>
      <c r="E60" s="57"/>
      <c r="F60" s="59"/>
      <c r="G60" s="59"/>
    </row>
    <row r="61" spans="1:224" ht="12.75" customHeight="1" x14ac:dyDescent="0.25">
      <c r="A61" s="23"/>
      <c r="B61" s="133" t="s">
        <v>86</v>
      </c>
      <c r="C61" s="57" t="s">
        <v>34</v>
      </c>
      <c r="D61" s="128">
        <v>0.5</v>
      </c>
      <c r="E61" s="57" t="s">
        <v>71</v>
      </c>
      <c r="F61" s="129">
        <v>360000</v>
      </c>
      <c r="G61" s="129">
        <f>F61*D61</f>
        <v>180000</v>
      </c>
    </row>
    <row r="62" spans="1:224" ht="12.75" customHeight="1" x14ac:dyDescent="0.25">
      <c r="A62" s="23"/>
      <c r="B62" s="127" t="s">
        <v>117</v>
      </c>
      <c r="C62" s="57" t="s">
        <v>85</v>
      </c>
      <c r="D62" s="128">
        <v>0.2</v>
      </c>
      <c r="E62" s="57" t="s">
        <v>71</v>
      </c>
      <c r="F62" s="129">
        <v>36000</v>
      </c>
      <c r="G62" s="129">
        <f>F62*D62</f>
        <v>7200</v>
      </c>
    </row>
    <row r="63" spans="1:224" ht="12.75" customHeight="1" x14ac:dyDescent="0.25">
      <c r="A63" s="5"/>
      <c r="B63" s="133" t="s">
        <v>118</v>
      </c>
      <c r="C63" s="57" t="s">
        <v>85</v>
      </c>
      <c r="D63" s="128">
        <v>0.6</v>
      </c>
      <c r="E63" s="57" t="s">
        <v>71</v>
      </c>
      <c r="F63" s="129">
        <v>28000</v>
      </c>
      <c r="G63" s="129">
        <f>F63*D63</f>
        <v>16800</v>
      </c>
    </row>
    <row r="64" spans="1:224" ht="12" customHeight="1" x14ac:dyDescent="0.25">
      <c r="A64" s="2"/>
      <c r="B64" s="60" t="s">
        <v>37</v>
      </c>
      <c r="C64" s="61"/>
      <c r="D64" s="61"/>
      <c r="E64" s="61"/>
      <c r="F64" s="62"/>
      <c r="G64" s="63">
        <f>SUM(G46:G63)</f>
        <v>4142757</v>
      </c>
    </row>
    <row r="65" spans="1:7" ht="12" customHeight="1" x14ac:dyDescent="0.25">
      <c r="A65" s="5"/>
      <c r="B65" s="47"/>
      <c r="C65" s="48"/>
      <c r="D65" s="48"/>
      <c r="E65" s="64"/>
      <c r="F65" s="49"/>
      <c r="G65" s="49"/>
    </row>
    <row r="66" spans="1:7" ht="24" customHeight="1" x14ac:dyDescent="0.25">
      <c r="A66" s="5"/>
      <c r="B66" s="38" t="s">
        <v>38</v>
      </c>
      <c r="C66" s="39"/>
      <c r="D66" s="40"/>
      <c r="E66" s="40"/>
      <c r="F66" s="41"/>
      <c r="G66" s="41"/>
    </row>
    <row r="67" spans="1:7" ht="24" x14ac:dyDescent="0.25">
      <c r="A67" s="23"/>
      <c r="B67" s="50" t="s">
        <v>39</v>
      </c>
      <c r="C67" s="51" t="s">
        <v>31</v>
      </c>
      <c r="D67" s="51" t="s">
        <v>32</v>
      </c>
      <c r="E67" s="50" t="s">
        <v>18</v>
      </c>
      <c r="F67" s="51" t="s">
        <v>19</v>
      </c>
      <c r="G67" s="50" t="s">
        <v>20</v>
      </c>
    </row>
    <row r="68" spans="1:7" ht="13.5" customHeight="1" x14ac:dyDescent="0.25">
      <c r="A68" s="5"/>
      <c r="B68" s="124" t="s">
        <v>104</v>
      </c>
      <c r="C68" s="57" t="s">
        <v>34</v>
      </c>
      <c r="D68" s="59">
        <v>160</v>
      </c>
      <c r="E68" s="31" t="s">
        <v>75</v>
      </c>
      <c r="F68" s="65">
        <v>1600</v>
      </c>
      <c r="G68" s="59">
        <f>+D68*F68</f>
        <v>256000</v>
      </c>
    </row>
    <row r="69" spans="1:7" ht="12" customHeight="1" x14ac:dyDescent="0.25">
      <c r="A69" s="2"/>
      <c r="B69" s="124" t="s">
        <v>105</v>
      </c>
      <c r="C69" s="57" t="s">
        <v>80</v>
      </c>
      <c r="D69" s="59">
        <v>5</v>
      </c>
      <c r="E69" s="31" t="s">
        <v>106</v>
      </c>
      <c r="F69" s="65">
        <v>270000</v>
      </c>
      <c r="G69" s="59">
        <f>+D69*F69</f>
        <v>1350000</v>
      </c>
    </row>
    <row r="70" spans="1:7" ht="12" customHeight="1" x14ac:dyDescent="0.25">
      <c r="A70" s="82"/>
      <c r="B70" s="124" t="s">
        <v>107</v>
      </c>
      <c r="C70" s="57" t="s">
        <v>80</v>
      </c>
      <c r="D70" s="59">
        <v>5</v>
      </c>
      <c r="E70" s="31" t="s">
        <v>106</v>
      </c>
      <c r="F70" s="65">
        <v>155000</v>
      </c>
      <c r="G70" s="59">
        <f>+D70*F70</f>
        <v>775000</v>
      </c>
    </row>
    <row r="71" spans="1:7" ht="12" customHeight="1" x14ac:dyDescent="0.25">
      <c r="A71" s="82"/>
      <c r="B71" s="66" t="s">
        <v>40</v>
      </c>
      <c r="C71" s="67"/>
      <c r="D71" s="67"/>
      <c r="E71" s="67"/>
      <c r="F71" s="68"/>
      <c r="G71" s="69">
        <f>SUM(G68:G70)</f>
        <v>2381000</v>
      </c>
    </row>
    <row r="72" spans="1:7" ht="12" customHeight="1" x14ac:dyDescent="0.25">
      <c r="A72" s="82"/>
      <c r="B72" s="85"/>
      <c r="C72" s="85"/>
      <c r="D72" s="85"/>
      <c r="E72" s="85"/>
      <c r="F72" s="86"/>
      <c r="G72" s="86"/>
    </row>
    <row r="73" spans="1:7" ht="12" customHeight="1" x14ac:dyDescent="0.25">
      <c r="A73" s="82"/>
      <c r="B73" s="87" t="s">
        <v>41</v>
      </c>
      <c r="C73" s="88"/>
      <c r="D73" s="88"/>
      <c r="E73" s="88"/>
      <c r="F73" s="88"/>
      <c r="G73" s="135">
        <f>G27+G32+G42+G64+G71</f>
        <v>9123757</v>
      </c>
    </row>
    <row r="74" spans="1:7" ht="12" customHeight="1" x14ac:dyDescent="0.25">
      <c r="A74" s="82"/>
      <c r="B74" s="89" t="s">
        <v>42</v>
      </c>
      <c r="C74" s="71"/>
      <c r="D74" s="71"/>
      <c r="E74" s="71"/>
      <c r="F74" s="71"/>
      <c r="G74" s="136">
        <f>G73*0.05</f>
        <v>456187.85000000003</v>
      </c>
    </row>
    <row r="75" spans="1:7" ht="12" customHeight="1" x14ac:dyDescent="0.25">
      <c r="A75" s="82"/>
      <c r="B75" s="90" t="s">
        <v>43</v>
      </c>
      <c r="C75" s="70"/>
      <c r="D75" s="70"/>
      <c r="E75" s="70"/>
      <c r="F75" s="70"/>
      <c r="G75" s="137">
        <f>G74+G73</f>
        <v>9579944.8499999996</v>
      </c>
    </row>
    <row r="76" spans="1:7" ht="12.75" customHeight="1" x14ac:dyDescent="0.25">
      <c r="A76" s="82"/>
      <c r="B76" s="89" t="s">
        <v>44</v>
      </c>
      <c r="C76" s="71"/>
      <c r="D76" s="71"/>
      <c r="E76" s="71"/>
      <c r="F76" s="71"/>
      <c r="G76" s="136">
        <f>G11</f>
        <v>11700000</v>
      </c>
    </row>
    <row r="77" spans="1:7" ht="12" customHeight="1" x14ac:dyDescent="0.25">
      <c r="A77" s="82"/>
      <c r="B77" s="91" t="s">
        <v>45</v>
      </c>
      <c r="C77" s="92"/>
      <c r="D77" s="92"/>
      <c r="E77" s="92"/>
      <c r="F77" s="92"/>
      <c r="G77" s="138">
        <f>G76-G75</f>
        <v>2120055.1500000004</v>
      </c>
    </row>
    <row r="78" spans="1:7" ht="12" customHeight="1" x14ac:dyDescent="0.25">
      <c r="A78" s="82"/>
      <c r="B78" s="83" t="s">
        <v>46</v>
      </c>
      <c r="C78" s="84"/>
      <c r="D78" s="84"/>
      <c r="E78" s="84"/>
      <c r="F78" s="84"/>
      <c r="G78" s="79"/>
    </row>
    <row r="79" spans="1:7" ht="12" customHeight="1" thickBot="1" x14ac:dyDescent="0.3">
      <c r="A79" s="82"/>
      <c r="B79" s="93"/>
      <c r="C79" s="84"/>
      <c r="D79" s="84"/>
      <c r="E79" s="84"/>
      <c r="F79" s="84"/>
      <c r="G79" s="79"/>
    </row>
    <row r="80" spans="1:7" ht="12" customHeight="1" x14ac:dyDescent="0.25">
      <c r="A80" s="82"/>
      <c r="B80" s="105" t="s">
        <v>47</v>
      </c>
      <c r="C80" s="106"/>
      <c r="D80" s="106"/>
      <c r="E80" s="106"/>
      <c r="F80" s="107"/>
      <c r="G80" s="79"/>
    </row>
    <row r="81" spans="1:7" ht="12" customHeight="1" x14ac:dyDescent="0.25">
      <c r="A81" s="82"/>
      <c r="B81" s="108" t="s">
        <v>48</v>
      </c>
      <c r="C81" s="81"/>
      <c r="D81" s="81"/>
      <c r="E81" s="81"/>
      <c r="F81" s="109"/>
      <c r="G81" s="79"/>
    </row>
    <row r="82" spans="1:7" ht="12" customHeight="1" x14ac:dyDescent="0.25">
      <c r="A82" s="82"/>
      <c r="B82" s="108" t="s">
        <v>49</v>
      </c>
      <c r="C82" s="81"/>
      <c r="D82" s="81"/>
      <c r="E82" s="81"/>
      <c r="F82" s="109"/>
      <c r="G82" s="79"/>
    </row>
    <row r="83" spans="1:7" ht="12" customHeight="1" x14ac:dyDescent="0.25">
      <c r="A83" s="82"/>
      <c r="B83" s="108" t="s">
        <v>50</v>
      </c>
      <c r="C83" s="81"/>
      <c r="D83" s="81"/>
      <c r="E83" s="81"/>
      <c r="F83" s="109"/>
      <c r="G83" s="79"/>
    </row>
    <row r="84" spans="1:7" ht="12" customHeight="1" x14ac:dyDescent="0.25">
      <c r="A84" s="82"/>
      <c r="B84" s="108" t="s">
        <v>51</v>
      </c>
      <c r="C84" s="81"/>
      <c r="D84" s="81"/>
      <c r="E84" s="81"/>
      <c r="F84" s="109"/>
      <c r="G84" s="79"/>
    </row>
    <row r="85" spans="1:7" ht="12" customHeight="1" x14ac:dyDescent="0.25">
      <c r="A85" s="82"/>
      <c r="B85" s="108" t="s">
        <v>52</v>
      </c>
      <c r="C85" s="81"/>
      <c r="D85" s="81"/>
      <c r="E85" s="81"/>
      <c r="F85" s="109"/>
      <c r="G85" s="79"/>
    </row>
    <row r="86" spans="1:7" ht="12.75" customHeight="1" x14ac:dyDescent="0.25">
      <c r="A86" s="82"/>
      <c r="B86" s="108" t="s">
        <v>53</v>
      </c>
      <c r="C86" s="81"/>
      <c r="D86" s="81"/>
      <c r="E86" s="81"/>
      <c r="F86" s="109"/>
      <c r="G86" s="79"/>
    </row>
    <row r="87" spans="1:7" ht="15" customHeight="1" x14ac:dyDescent="0.25">
      <c r="A87" s="82"/>
      <c r="B87" s="108" t="s">
        <v>122</v>
      </c>
      <c r="C87" s="81"/>
      <c r="D87" s="81"/>
      <c r="E87" s="81"/>
      <c r="F87" s="109"/>
      <c r="G87" s="79"/>
    </row>
    <row r="88" spans="1:7" ht="12" customHeight="1" thickBot="1" x14ac:dyDescent="0.3">
      <c r="A88" s="82"/>
      <c r="B88" s="110" t="s">
        <v>123</v>
      </c>
      <c r="C88" s="111"/>
      <c r="D88" s="111"/>
      <c r="E88" s="111"/>
      <c r="F88" s="112"/>
      <c r="G88" s="79"/>
    </row>
    <row r="89" spans="1:7" ht="12" customHeight="1" x14ac:dyDescent="0.25">
      <c r="A89" s="82"/>
      <c r="B89" s="103"/>
      <c r="C89" s="81"/>
      <c r="D89" s="81"/>
      <c r="E89" s="81"/>
      <c r="F89" s="81"/>
      <c r="G89" s="79"/>
    </row>
    <row r="90" spans="1:7" ht="12" customHeight="1" thickBot="1" x14ac:dyDescent="0.3">
      <c r="A90" s="82"/>
      <c r="B90" s="139" t="s">
        <v>54</v>
      </c>
      <c r="C90" s="140"/>
      <c r="D90" s="102"/>
      <c r="E90" s="73"/>
      <c r="F90" s="73"/>
      <c r="G90" s="79"/>
    </row>
    <row r="91" spans="1:7" ht="12" customHeight="1" x14ac:dyDescent="0.25">
      <c r="A91" s="82"/>
      <c r="B91" s="95" t="s">
        <v>39</v>
      </c>
      <c r="C91" s="74" t="s">
        <v>55</v>
      </c>
      <c r="D91" s="96" t="s">
        <v>56</v>
      </c>
      <c r="E91" s="73"/>
      <c r="F91" s="73"/>
      <c r="G91" s="79"/>
    </row>
    <row r="92" spans="1:7" ht="12" customHeight="1" x14ac:dyDescent="0.25">
      <c r="A92" s="82"/>
      <c r="B92" s="97" t="s">
        <v>57</v>
      </c>
      <c r="C92" s="75">
        <f>G27</f>
        <v>1875000</v>
      </c>
      <c r="D92" s="98">
        <f t="shared" ref="D92:D97" si="2">(C92/$C$98)</f>
        <v>0.19572137724780328</v>
      </c>
      <c r="E92" s="73"/>
      <c r="F92" s="73"/>
      <c r="G92" s="79"/>
    </row>
    <row r="93" spans="1:7" ht="12" customHeight="1" x14ac:dyDescent="0.25">
      <c r="A93" s="82"/>
      <c r="B93" s="97" t="s">
        <v>58</v>
      </c>
      <c r="C93" s="75">
        <f>G32</f>
        <v>180000</v>
      </c>
      <c r="D93" s="98">
        <f t="shared" si="2"/>
        <v>1.8789252215789115E-2</v>
      </c>
      <c r="E93" s="73"/>
      <c r="F93" s="73"/>
      <c r="G93" s="79"/>
    </row>
    <row r="94" spans="1:7" ht="12" customHeight="1" x14ac:dyDescent="0.25">
      <c r="A94" s="82"/>
      <c r="B94" s="97" t="s">
        <v>59</v>
      </c>
      <c r="C94" s="75">
        <f>G42</f>
        <v>545000</v>
      </c>
      <c r="D94" s="98">
        <f t="shared" si="2"/>
        <v>5.6889680320028148E-2</v>
      </c>
      <c r="E94" s="73"/>
      <c r="F94" s="73"/>
      <c r="G94" s="79"/>
    </row>
    <row r="95" spans="1:7" ht="12.75" customHeight="1" x14ac:dyDescent="0.25">
      <c r="A95" s="82"/>
      <c r="B95" s="97" t="s">
        <v>30</v>
      </c>
      <c r="C95" s="75">
        <f>G64</f>
        <v>4142757</v>
      </c>
      <c r="D95" s="98">
        <f t="shared" si="2"/>
        <v>0.43244058967625476</v>
      </c>
      <c r="E95" s="73"/>
      <c r="F95" s="73"/>
      <c r="G95" s="79"/>
    </row>
    <row r="96" spans="1:7" ht="12" customHeight="1" x14ac:dyDescent="0.25">
      <c r="A96" s="82"/>
      <c r="B96" s="97" t="s">
        <v>60</v>
      </c>
      <c r="C96" s="76">
        <f>G71</f>
        <v>2381000</v>
      </c>
      <c r="D96" s="98">
        <f t="shared" si="2"/>
        <v>0.24854005292107711</v>
      </c>
      <c r="E96" s="78"/>
      <c r="F96" s="78"/>
      <c r="G96" s="79"/>
    </row>
    <row r="97" spans="1:7" ht="12.75" customHeight="1" x14ac:dyDescent="0.25">
      <c r="A97" s="82"/>
      <c r="B97" s="97" t="s">
        <v>61</v>
      </c>
      <c r="C97" s="76">
        <f>G74</f>
        <v>456187.85000000003</v>
      </c>
      <c r="D97" s="98">
        <f t="shared" si="2"/>
        <v>4.7619047619047623E-2</v>
      </c>
      <c r="E97" s="78"/>
      <c r="F97" s="78"/>
      <c r="G97" s="79"/>
    </row>
    <row r="98" spans="1:7" ht="12" customHeight="1" thickBot="1" x14ac:dyDescent="0.3">
      <c r="A98" s="72"/>
      <c r="B98" s="99" t="s">
        <v>62</v>
      </c>
      <c r="C98" s="100">
        <f>SUM(C92:C97)</f>
        <v>9579944.8499999996</v>
      </c>
      <c r="D98" s="101">
        <f>SUM(D92:D97)</f>
        <v>1</v>
      </c>
      <c r="E98" s="78"/>
      <c r="F98" s="78"/>
      <c r="G98" s="79"/>
    </row>
    <row r="99" spans="1:7" ht="12" customHeight="1" x14ac:dyDescent="0.25">
      <c r="A99" s="82"/>
      <c r="B99" s="93"/>
      <c r="C99" s="84"/>
      <c r="D99" s="84"/>
      <c r="E99" s="84"/>
      <c r="F99" s="84"/>
      <c r="G99" s="79"/>
    </row>
    <row r="100" spans="1:7" ht="12.75" customHeight="1" x14ac:dyDescent="0.25">
      <c r="A100" s="82"/>
      <c r="B100" s="94"/>
      <c r="C100" s="84"/>
      <c r="D100" s="84"/>
      <c r="E100" s="84"/>
      <c r="F100" s="84"/>
      <c r="G100" s="79"/>
    </row>
    <row r="101" spans="1:7" ht="15.6" customHeight="1" thickBot="1" x14ac:dyDescent="0.3">
      <c r="A101" s="82"/>
      <c r="B101" s="114"/>
      <c r="C101" s="115" t="s">
        <v>110</v>
      </c>
      <c r="D101" s="116"/>
      <c r="E101" s="117"/>
      <c r="F101" s="77"/>
      <c r="G101" s="79"/>
    </row>
    <row r="102" spans="1:7" ht="11.25" customHeight="1" x14ac:dyDescent="0.25">
      <c r="B102" s="118" t="s">
        <v>87</v>
      </c>
      <c r="C102" s="122">
        <v>25000</v>
      </c>
      <c r="D102" s="122">
        <v>30000</v>
      </c>
      <c r="E102" s="123">
        <v>33000</v>
      </c>
      <c r="F102" s="113"/>
      <c r="G102" s="80"/>
    </row>
    <row r="103" spans="1:7" ht="11.25" customHeight="1" thickBot="1" x14ac:dyDescent="0.3">
      <c r="B103" s="99" t="s">
        <v>88</v>
      </c>
      <c r="C103" s="100">
        <f>(G75/C102)</f>
        <v>383.19779399999999</v>
      </c>
      <c r="D103" s="100">
        <f>(G75/D102)</f>
        <v>319.33149499999996</v>
      </c>
      <c r="E103" s="119">
        <f>(G75/E102)</f>
        <v>290.3013590909091</v>
      </c>
      <c r="F103" s="113"/>
      <c r="G103" s="80"/>
    </row>
    <row r="104" spans="1:7" ht="11.25" customHeight="1" x14ac:dyDescent="0.25">
      <c r="B104" s="104" t="s">
        <v>63</v>
      </c>
      <c r="C104" s="81"/>
      <c r="D104" s="81"/>
      <c r="E104" s="81"/>
      <c r="F104" s="81"/>
      <c r="G104" s="81"/>
    </row>
  </sheetData>
  <mergeCells count="8">
    <mergeCell ref="B90:C90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 con tunel</vt:lpstr>
      <vt:lpstr>'Melon con tunel'!Área_de_impresión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2022-06-17T12:02:59Z</cp:lastPrinted>
  <dcterms:created xsi:type="dcterms:W3CDTF">2020-11-27T12:49:26Z</dcterms:created>
  <dcterms:modified xsi:type="dcterms:W3CDTF">2022-06-22T15:58:07Z</dcterms:modified>
</cp:coreProperties>
</file>