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0" yWindow="0" windowWidth="20490" windowHeight="7650" tabRatio="500"/>
  </bookViews>
  <sheets>
    <sheet name="MIEL" sheetId="1" r:id="rId1"/>
  </sheets>
  <definedNames>
    <definedName name="_xlnm.Print_Area" localSheetId="0">MIEL!$A$1:$G$94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62" i="1" s="1"/>
  <c r="C86" i="1" s="1"/>
  <c r="G53" i="1"/>
  <c r="G52" i="1"/>
  <c r="G51" i="1"/>
  <c r="G50" i="1"/>
  <c r="G48" i="1"/>
  <c r="G47" i="1"/>
  <c r="G46" i="1"/>
  <c r="G45" i="1"/>
  <c r="G44" i="1"/>
  <c r="G43" i="1"/>
  <c r="G38" i="1"/>
  <c r="C84" i="1" s="1"/>
  <c r="G33" i="1"/>
  <c r="G27" i="1"/>
  <c r="G26" i="1"/>
  <c r="F22" i="1"/>
  <c r="F23" i="1" s="1"/>
  <c r="G21" i="1"/>
  <c r="G12" i="1"/>
  <c r="G67" i="1" s="1"/>
  <c r="G22" i="1" l="1"/>
  <c r="G54" i="1"/>
  <c r="C85" i="1" s="1"/>
  <c r="F24" i="1"/>
  <c r="G23" i="1"/>
  <c r="G24" i="1" l="1"/>
  <c r="G28" i="1" s="1"/>
  <c r="F25" i="1"/>
  <c r="G25" i="1" s="1"/>
  <c r="G64" i="1" l="1"/>
  <c r="G65" i="1" s="1"/>
  <c r="C82" i="1"/>
  <c r="G66" i="1" l="1"/>
  <c r="C87" i="1"/>
  <c r="C88" i="1" s="1"/>
  <c r="D82" i="1" s="1"/>
  <c r="D93" i="1" l="1"/>
  <c r="E93" i="1"/>
  <c r="C93" i="1"/>
  <c r="D87" i="1"/>
  <c r="G68" i="1"/>
  <c r="D86" i="1"/>
  <c r="D84" i="1"/>
  <c r="D85" i="1"/>
  <c r="D88" i="1" l="1"/>
</calcChain>
</file>

<file path=xl/sharedStrings.xml><?xml version="1.0" encoding="utf-8"?>
<sst xmlns="http://schemas.openxmlformats.org/spreadsheetml/2006/main" count="160" uniqueCount="113">
  <si>
    <t>RUBRO O CULTIVO</t>
  </si>
  <si>
    <t>RENDIMIENTO (KGS.)</t>
  </si>
  <si>
    <t>VARIEDAD</t>
  </si>
  <si>
    <t>Multiflora</t>
  </si>
  <si>
    <t>FECHA ESTIMADA  PRECIO VENTA</t>
  </si>
  <si>
    <t>Nov-Marzo</t>
  </si>
  <si>
    <t>NIVEL TECNOLÓGICO</t>
  </si>
  <si>
    <t>Medio</t>
  </si>
  <si>
    <t xml:space="preserve">PRECIO ESPERADO ($/Kg) </t>
  </si>
  <si>
    <t>REGIÓN</t>
  </si>
  <si>
    <t>Lib. B. O'Higgins</t>
  </si>
  <si>
    <t>INGRESO ESPERADO, con IVA ($)</t>
  </si>
  <si>
    <t>AGENCIA DE ÁREA</t>
  </si>
  <si>
    <t>SAN VICENTE</t>
  </si>
  <si>
    <t>DESTINO PRODUCCION</t>
  </si>
  <si>
    <t>Exportadoras, mercado interno</t>
  </si>
  <si>
    <t>COMUNA/LOCALIDAD</t>
  </si>
  <si>
    <t>San Vicente y Pichidegua</t>
  </si>
  <si>
    <t>FECHA DE COSECHA</t>
  </si>
  <si>
    <t>Noviembre-Marzo</t>
  </si>
  <si>
    <t>FECHA PRECIO INSUMOS</t>
  </si>
  <si>
    <t>CONTINGENCIA</t>
  </si>
  <si>
    <t>Sequía</t>
  </si>
  <si>
    <t>COSTOS DIRECTOS DE PRODUCCIÓN POR 100 COLMENAS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</si>
  <si>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</si>
  <si>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</si>
  <si>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</si>
  <si>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</si>
  <si>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</si>
  <si>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</si>
  <si>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</si>
  <si>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Revisión de colmenas temporada baja</t>
  </si>
  <si>
    <t>JH</t>
  </si>
  <si>
    <t>Abril a Agosto</t>
  </si>
  <si>
    <t>Revisión de colmenas temporada alta</t>
  </si>
  <si>
    <t>Septiembre a Febrero</t>
  </si>
  <si>
    <t>Formación de núcleos</t>
  </si>
  <si>
    <t>Septiembre - Octubre</t>
  </si>
  <si>
    <t>Cosecha</t>
  </si>
  <si>
    <t>Reparación de material</t>
  </si>
  <si>
    <t>Abril - Julio</t>
  </si>
  <si>
    <t>Limpieza de material</t>
  </si>
  <si>
    <t>Recuperación de cera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</si>
  <si>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</si>
  <si>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</si>
  <si>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</si>
  <si>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</si>
  <si>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</si>
  <si>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</si>
  <si>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</si>
  <si>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</si>
  <si>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</si>
  <si>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ALIMENTOS Y MEDICAMENTOS</t>
  </si>
  <si>
    <t>Azúcar</t>
  </si>
  <si>
    <t>kg</t>
  </si>
  <si>
    <t>Marzo - Agosto</t>
  </si>
  <si>
    <t>Levadura de cerveza</t>
  </si>
  <si>
    <t>Mayo - Julio</t>
  </si>
  <si>
    <t>Promotor L</t>
  </si>
  <si>
    <t>lts</t>
  </si>
  <si>
    <t>Marzo - Julio</t>
  </si>
  <si>
    <t>Acaricida de síntesis</t>
  </si>
  <si>
    <t>tira</t>
  </si>
  <si>
    <t>Marzo - Abril</t>
  </si>
  <si>
    <t>Acaricida orgánico</t>
  </si>
  <si>
    <t>Agosto, Febrero- Marzo</t>
  </si>
  <si>
    <t>Hormiguicida</t>
  </si>
  <si>
    <t>c/u</t>
  </si>
  <si>
    <t>Anual</t>
  </si>
  <si>
    <t>Bolsas de polietileno</t>
  </si>
  <si>
    <t>Gas licuado</t>
  </si>
  <si>
    <t>Toallas scott</t>
  </si>
  <si>
    <t>Reinas</t>
  </si>
  <si>
    <t>Subtotal Insumos</t>
  </si>
  <si>
    <t>OTROS</t>
  </si>
  <si>
    <t>Item</t>
  </si>
  <si>
    <t>Traslados cosecha</t>
  </si>
  <si>
    <t>Diciembre-Enero</t>
  </si>
  <si>
    <t>Traslado Estampado de Cera</t>
  </si>
  <si>
    <t>Servicio de extracción de miel</t>
  </si>
  <si>
    <t>alzas</t>
  </si>
  <si>
    <t>Noviembre - Marzo</t>
  </si>
  <si>
    <t>Servicio de estampado de cera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</si>
  <si>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</si>
  <si>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</si>
  <si>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</si>
  <si>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</si>
  <si>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</si>
  <si>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</si>
  <si>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rFont val="Calibri"/>
        <family val="2"/>
        <charset val="1"/>
      </rPr>
      <t>Fuente</t>
    </r>
    <r>
      <rPr>
        <sz val="8"/>
        <rFont val="Calibri"/>
        <family val="2"/>
        <charset val="1"/>
      </rPr>
      <t>: INDAP</t>
    </r>
  </si>
  <si>
    <r>
      <rPr>
        <b/>
        <u/>
        <sz val="7"/>
        <rFont val="Calibri"/>
        <family val="2"/>
        <charset val="1"/>
      </rPr>
      <t>Notas</t>
    </r>
    <r>
      <rPr>
        <b/>
        <sz val="7"/>
        <rFont val="Calibri"/>
        <family val="2"/>
        <charset val="1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</si>
  <si>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</si>
  <si>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</si>
  <si>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vendedor.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</si>
  <si>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</si>
  <si>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</si>
  <si>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</si>
  <si>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</si>
  <si>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</si>
  <si>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</si>
  <si>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</si>
  <si>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</si>
  <si>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</si>
  <si>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</si>
  <si>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</si>
  <si>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</si>
  <si>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 de miel)</t>
  </si>
  <si>
    <t>(*): Este valor representa el valor mìnimo de venta del producto</t>
  </si>
  <si>
    <t>Rendimiento (kg miel/colm)</t>
  </si>
  <si>
    <t>Costo unitario ($/kg de miel) (*)</t>
  </si>
  <si>
    <t>7. Se considera una producción de 16 kg/colmena</t>
  </si>
  <si>
    <t>MIEL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</si>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</sst>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\ * #,##0&quot;   &quot;;\-* #,##0&quot;   &quot;;\ * \-??&quot;   &quot;"/>
    <numFmt numFmtId="165" formatCode="0\ %"/>
    <numFmt numFmtId="166" formatCode="\ * #,##0\ ;\ * \-#,##0\ ;\ * &quot;- &quot;"/>
    <numFmt numFmtId="167" formatCode="_ * #,##0_ ;_ * \-#,##0_ ;_ * \-_ ;_ @_ "/>
  </numFmts>
  <fonts count="18" x14ac:knownFonts="1">
    <font>
      <sz val="11"/>
      <name val="Calibri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8"/>
      <name val="Arial Narrow"/>
      <family val="2"/>
      <charset val="1"/>
    </font>
    <font>
      <sz val="9"/>
      <name val="Arial Narrow"/>
      <family val="2"/>
      <charset val="1"/>
    </font>
    <font>
      <b/>
      <sz val="8"/>
      <name val="Arial Narrow"/>
      <family val="2"/>
      <charset val="1"/>
    </font>
    <font>
      <b/>
      <sz val="7"/>
      <name val="Calibri"/>
      <family val="2"/>
      <charset val="1"/>
    </font>
    <font>
      <u/>
      <sz val="8"/>
      <name val="Calibri"/>
      <family val="2"/>
      <charset val="1"/>
    </font>
    <font>
      <sz val="8"/>
      <name val="Calibri"/>
      <family val="2"/>
      <charset val="1"/>
    </font>
    <font>
      <b/>
      <u/>
      <sz val="7"/>
      <name val="Calibri"/>
      <family val="2"/>
      <charset val="1"/>
    </font>
    <font>
      <sz val="7"/>
      <name val="Calibri"/>
      <family val="2"/>
      <charset val="1"/>
    </font>
    <font>
      <sz val="11"/>
      <name val="Calibri"/>
      <family val="2"/>
    </font>
    <font>
      <sz val="8"/>
      <name val="Arial Narrow"/>
      <family val="2"/>
    </font>
    <font>
      <sz val="11"/>
      <name val="Calibri"/>
      <family val="2"/>
    </font>
    <font>
      <b/>
      <sz val="9"/>
      <color theme="0"/>
      <name val="Calibri"/>
      <family val="2"/>
    </font>
    <font>
      <b/>
      <sz val="9"/>
      <color theme="0"/>
      <name val="Calibri"/>
      <family val="2"/>
      <charset val="1"/>
    </font>
    <font>
      <sz val="9"/>
      <color theme="0"/>
      <name val="Arial Narrow"/>
      <family val="2"/>
    </font>
    <font>
      <b/>
      <sz val="10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46C0A"/>
        <bgColor rgb="FFFF9900"/>
      </patternFill>
    </fill>
    <fill>
      <patternFill patternType="solid">
        <fgColor rgb="FF009999"/>
        <bgColor indexed="64"/>
      </patternFill>
    </fill>
    <fill>
      <patternFill patternType="solid">
        <fgColor rgb="FF009999"/>
        <bgColor rgb="FFFFFFCC"/>
      </patternFill>
    </fill>
    <fill>
      <patternFill patternType="solid">
        <fgColor rgb="FFFF9900"/>
        <bgColor rgb="FFFFFFCC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7" fontId="11" fillId="0" borderId="0" applyBorder="0" applyProtection="0"/>
    <xf numFmtId="41" fontId="1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 applyBorder="1" applyAlignment="1" applyProtection="1"/>
    <xf numFmtId="0" fontId="0" fillId="2" borderId="1" xfId="0" applyFont="1" applyFill="1" applyBorder="1" applyAlignment="1" applyProtection="1"/>
    <xf numFmtId="0" fontId="2" fillId="2" borderId="1" xfId="0" applyFont="1" applyFill="1" applyBorder="1" applyAlignment="1" applyProtection="1"/>
    <xf numFmtId="49" fontId="3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/>
    <xf numFmtId="49" fontId="3" fillId="2" borderId="1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right" wrapText="1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3" fontId="3" fillId="2" borderId="1" xfId="0" applyNumberFormat="1" applyFont="1" applyFill="1" applyBorder="1" applyAlignment="1" applyProtection="1">
      <alignment horizontal="right" wrapText="1"/>
    </xf>
    <xf numFmtId="14" fontId="3" fillId="2" borderId="1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wrapText="1"/>
    </xf>
    <xf numFmtId="14" fontId="2" fillId="2" borderId="1" xfId="0" applyNumberFormat="1" applyFont="1" applyFill="1" applyBorder="1" applyAlignment="1" applyProtection="1"/>
    <xf numFmtId="0" fontId="2" fillId="2" borderId="1" xfId="0" applyFont="1" applyFill="1" applyBorder="1" applyAlignment="1" applyProtection="1">
      <alignment horizontal="justify" wrapText="1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wrapText="1"/>
    </xf>
    <xf numFmtId="3" fontId="2" fillId="2" borderId="1" xfId="0" applyNumberFormat="1" applyFont="1" applyFill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4" xfId="0" applyFont="1" applyFill="1" applyBorder="1" applyAlignment="1" applyProtection="1"/>
    <xf numFmtId="0" fontId="2" fillId="2" borderId="3" xfId="0" applyFont="1" applyFill="1" applyBorder="1" applyAlignment="1" applyProtection="1"/>
    <xf numFmtId="3" fontId="2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49" fontId="9" fillId="2" borderId="10" xfId="0" applyNumberFormat="1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/>
    <xf numFmtId="0" fontId="10" fillId="2" borderId="12" xfId="0" applyFont="1" applyFill="1" applyBorder="1" applyAlignment="1" applyProtection="1"/>
    <xf numFmtId="49" fontId="10" fillId="2" borderId="13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/>
    <xf numFmtId="0" fontId="10" fillId="2" borderId="14" xfId="0" applyFont="1" applyFill="1" applyBorder="1" applyAlignment="1" applyProtection="1"/>
    <xf numFmtId="49" fontId="10" fillId="2" borderId="15" xfId="0" applyNumberFormat="1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/>
    <xf numFmtId="0" fontId="10" fillId="2" borderId="17" xfId="0" applyFont="1" applyFill="1" applyBorder="1" applyAlignment="1" applyProtection="1"/>
    <xf numFmtId="0" fontId="10" fillId="2" borderId="0" xfId="0" applyFont="1" applyFill="1" applyBorder="1" applyAlignment="1" applyProtection="1">
      <alignment vertical="center"/>
    </xf>
    <xf numFmtId="0" fontId="10" fillId="3" borderId="19" xfId="0" applyFont="1" applyFill="1" applyBorder="1" applyAlignment="1" applyProtection="1"/>
    <xf numFmtId="49" fontId="6" fillId="2" borderId="20" xfId="0" applyNumberFormat="1" applyFont="1" applyFill="1" applyBorder="1" applyAlignment="1" applyProtection="1">
      <alignment vertical="center"/>
    </xf>
    <xf numFmtId="49" fontId="6" fillId="2" borderId="21" xfId="0" applyNumberFormat="1" applyFont="1" applyFill="1" applyBorder="1" applyAlignment="1" applyProtection="1">
      <alignment vertical="center"/>
    </xf>
    <xf numFmtId="49" fontId="10" fillId="2" borderId="22" xfId="0" applyNumberFormat="1" applyFont="1" applyFill="1" applyBorder="1" applyAlignment="1" applyProtection="1"/>
    <xf numFmtId="49" fontId="6" fillId="2" borderId="23" xfId="0" applyNumberFormat="1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165" fontId="10" fillId="2" borderId="24" xfId="0" applyNumberFormat="1" applyFont="1" applyFill="1" applyBorder="1" applyAlignment="1" applyProtection="1"/>
    <xf numFmtId="0" fontId="6" fillId="2" borderId="1" xfId="0" applyFont="1" applyFill="1" applyBorder="1" applyAlignment="1" applyProtection="1">
      <alignment vertical="center"/>
    </xf>
    <xf numFmtId="166" fontId="6" fillId="2" borderId="1" xfId="0" applyNumberFormat="1" applyFont="1" applyFill="1" applyBorder="1" applyAlignment="1" applyProtection="1">
      <alignment vertical="center"/>
    </xf>
    <xf numFmtId="49" fontId="6" fillId="2" borderId="25" xfId="0" applyNumberFormat="1" applyFont="1" applyFill="1" applyBorder="1" applyAlignment="1" applyProtection="1">
      <alignment vertical="center"/>
    </xf>
    <xf numFmtId="166" fontId="6" fillId="2" borderId="26" xfId="0" applyNumberFormat="1" applyFont="1" applyFill="1" applyBorder="1" applyAlignment="1" applyProtection="1">
      <alignment vertical="center"/>
    </xf>
    <xf numFmtId="165" fontId="6" fillId="2" borderId="27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0" fillId="2" borderId="28" xfId="0" applyFont="1" applyFill="1" applyBorder="1" applyAlignment="1" applyProtection="1"/>
    <xf numFmtId="0" fontId="6" fillId="3" borderId="29" xfId="0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30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vertical="center"/>
    </xf>
    <xf numFmtId="49" fontId="6" fillId="2" borderId="31" xfId="0" applyNumberFormat="1" applyFont="1" applyFill="1" applyBorder="1" applyAlignment="1" applyProtection="1">
      <alignment vertical="center"/>
    </xf>
    <xf numFmtId="167" fontId="6" fillId="2" borderId="32" xfId="1" applyFont="1" applyFill="1" applyBorder="1" applyAlignment="1" applyProtection="1">
      <alignment vertical="center"/>
    </xf>
    <xf numFmtId="167" fontId="6" fillId="2" borderId="33" xfId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12" fillId="2" borderId="1" xfId="0" applyNumberFormat="1" applyFont="1" applyFill="1" applyBorder="1" applyAlignment="1" applyProtection="1">
      <alignment horizontal="right"/>
    </xf>
    <xf numFmtId="0" fontId="12" fillId="2" borderId="1" xfId="0" applyFont="1" applyFill="1" applyBorder="1" applyAlignment="1" applyProtection="1"/>
    <xf numFmtId="3" fontId="12" fillId="2" borderId="1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wrapText="1"/>
    </xf>
    <xf numFmtId="49" fontId="14" fillId="4" borderId="34" xfId="0" applyNumberFormat="1" applyFont="1" applyFill="1" applyBorder="1" applyAlignment="1">
      <alignment vertical="center" wrapText="1"/>
    </xf>
    <xf numFmtId="49" fontId="14" fillId="4" borderId="34" xfId="0" applyNumberFormat="1" applyFont="1" applyFill="1" applyBorder="1" applyAlignment="1">
      <alignment horizontal="center" vertical="center" wrapText="1"/>
    </xf>
    <xf numFmtId="49" fontId="15" fillId="5" borderId="8" xfId="0" applyNumberFormat="1" applyFont="1" applyFill="1" applyBorder="1" applyAlignment="1" applyProtection="1">
      <alignment vertical="center"/>
    </xf>
    <xf numFmtId="0" fontId="15" fillId="5" borderId="1" xfId="0" applyFont="1" applyFill="1" applyBorder="1" applyAlignment="1" applyProtection="1">
      <alignment vertical="center"/>
    </xf>
    <xf numFmtId="49" fontId="15" fillId="6" borderId="5" xfId="0" applyNumberFormat="1" applyFont="1" applyFill="1" applyBorder="1" applyAlignment="1" applyProtection="1">
      <alignment vertical="center"/>
    </xf>
    <xf numFmtId="0" fontId="15" fillId="6" borderId="6" xfId="0" applyFont="1" applyFill="1" applyBorder="1" applyAlignment="1" applyProtection="1">
      <alignment vertical="center"/>
    </xf>
    <xf numFmtId="49" fontId="16" fillId="4" borderId="34" xfId="0" applyNumberFormat="1" applyFont="1" applyFill="1" applyBorder="1" applyAlignment="1">
      <alignment horizontal="left" vertical="center" wrapText="1"/>
    </xf>
    <xf numFmtId="41" fontId="16" fillId="4" borderId="34" xfId="2" applyFont="1" applyFill="1" applyBorder="1" applyAlignment="1">
      <alignment horizontal="left" vertical="center" wrapText="1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vertical="center"/>
    </xf>
    <xf numFmtId="41" fontId="3" fillId="2" borderId="1" xfId="2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/>
    <xf numFmtId="49" fontId="14" fillId="4" borderId="4" xfId="0" applyNumberFormat="1" applyFont="1" applyFill="1" applyBorder="1" applyAlignment="1">
      <alignment horizontal="center" vertical="center" wrapText="1"/>
    </xf>
    <xf numFmtId="49" fontId="14" fillId="4" borderId="36" xfId="0" applyNumberFormat="1" applyFont="1" applyFill="1" applyBorder="1" applyAlignment="1">
      <alignment horizontal="center" vertical="center" wrapText="1"/>
    </xf>
    <xf numFmtId="49" fontId="14" fillId="4" borderId="37" xfId="0" applyNumberFormat="1" applyFont="1" applyFill="1" applyBorder="1" applyAlignment="1">
      <alignment horizontal="center" vertical="center" wrapText="1"/>
    </xf>
    <xf numFmtId="49" fontId="6" fillId="3" borderId="18" xfId="0" applyNumberFormat="1" applyFont="1" applyFill="1" applyBorder="1" applyAlignment="1" applyProtection="1">
      <alignment vertical="center"/>
    </xf>
    <xf numFmtId="49" fontId="14" fillId="4" borderId="4" xfId="0" applyNumberFormat="1" applyFont="1" applyFill="1" applyBorder="1" applyAlignment="1">
      <alignment horizontal="left" vertical="center" wrapText="1"/>
    </xf>
    <xf numFmtId="49" fontId="14" fillId="4" borderId="35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wrapText="1"/>
    </xf>
    <xf numFmtId="164" fontId="17" fillId="6" borderId="7" xfId="0" applyNumberFormat="1" applyFont="1" applyFill="1" applyBorder="1" applyAlignment="1" applyProtection="1">
      <alignment vertical="center"/>
    </xf>
    <xf numFmtId="164" fontId="17" fillId="5" borderId="9" xfId="0" applyNumberFormat="1" applyFont="1" applyFill="1" applyBorder="1" applyAlignment="1" applyProtection="1">
      <alignment vertical="center"/>
    </xf>
  </cellXfs>
  <cellStyles count="3">
    <cellStyle name="Millares [0]" xfId="2" builtinId="6"/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99"/>
      <color rgb="FFFF99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0</xdr:row>
      <xdr:rowOff>28440</xdr:rowOff>
    </xdr:from>
    <xdr:to>
      <xdr:col>7</xdr:col>
      <xdr:colOff>29880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360" y="28440"/>
          <a:ext cx="8476200" cy="1336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24" zoomScaleNormal="124" workbookViewId="0">
      <selection sqref="A1:G94"/>
    </sheetView>
  </sheetViews>
  <sheetFormatPr baseColWidth="10" defaultColWidth="9.140625" defaultRowHeight="15" x14ac:dyDescent="0.25"/>
  <cols>
    <col min="1" max="1" width="4.42578125" style="1" customWidth="1"/>
    <col min="2" max="2" width="28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  <col min="256" max="1025" width="10.85546875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"/>
      <c r="D8" s="2"/>
      <c r="E8" s="2"/>
      <c r="F8" s="2"/>
      <c r="G8" s="2"/>
    </row>
    <row r="9" spans="1:7" ht="12" customHeight="1" x14ac:dyDescent="0.25">
      <c r="A9" s="2"/>
      <c r="B9" s="71" t="s">
        <v>0</v>
      </c>
      <c r="C9" s="66" t="s">
        <v>111</v>
      </c>
      <c r="D9" s="67"/>
      <c r="E9" s="87" t="s">
        <v>1</v>
      </c>
      <c r="F9" s="88"/>
      <c r="G9" s="68">
        <v>1600</v>
      </c>
    </row>
    <row r="10" spans="1:7" ht="14.45" customHeight="1" x14ac:dyDescent="0.25">
      <c r="A10" s="2"/>
      <c r="B10" s="4" t="s">
        <v>2</v>
      </c>
      <c r="C10" s="69" t="s">
        <v>3</v>
      </c>
      <c r="D10" s="5"/>
      <c r="E10" s="89" t="s">
        <v>4</v>
      </c>
      <c r="F10" s="89"/>
      <c r="G10" s="7" t="s">
        <v>5</v>
      </c>
    </row>
    <row r="11" spans="1:7" ht="14.45" customHeight="1" x14ac:dyDescent="0.25">
      <c r="A11" s="2"/>
      <c r="B11" s="4" t="s">
        <v>6</v>
      </c>
      <c r="C11" s="7" t="s">
        <v>7</v>
      </c>
      <c r="D11" s="5"/>
      <c r="E11" s="89" t="s">
        <v>8</v>
      </c>
      <c r="F11" s="89"/>
      <c r="G11" s="81">
        <v>3332</v>
      </c>
    </row>
    <row r="12" spans="1:7" ht="11.25" customHeight="1" x14ac:dyDescent="0.25">
      <c r="A12" s="2"/>
      <c r="B12" s="4" t="s">
        <v>9</v>
      </c>
      <c r="C12" s="8" t="s">
        <v>10</v>
      </c>
      <c r="D12" s="5"/>
      <c r="E12" s="9" t="s">
        <v>11</v>
      </c>
      <c r="F12" s="10"/>
      <c r="G12" s="11">
        <f>+G11*G9</f>
        <v>5331200</v>
      </c>
    </row>
    <row r="13" spans="1:7" ht="25.5" x14ac:dyDescent="0.25">
      <c r="A13" s="2"/>
      <c r="B13" s="4" t="s">
        <v>12</v>
      </c>
      <c r="C13" s="7" t="s">
        <v>13</v>
      </c>
      <c r="D13" s="5"/>
      <c r="E13" s="89" t="s">
        <v>14</v>
      </c>
      <c r="F13" s="89"/>
      <c r="G13" s="8" t="s">
        <v>15</v>
      </c>
    </row>
    <row r="14" spans="1:7" ht="14.45" customHeight="1" x14ac:dyDescent="0.25">
      <c r="A14" s="2"/>
      <c r="B14" s="4" t="s">
        <v>16</v>
      </c>
      <c r="C14" s="8" t="s">
        <v>17</v>
      </c>
      <c r="D14" s="5"/>
      <c r="E14" s="89" t="s">
        <v>18</v>
      </c>
      <c r="F14" s="89"/>
      <c r="G14" s="7" t="s">
        <v>19</v>
      </c>
    </row>
    <row r="15" spans="1:7" x14ac:dyDescent="0.25">
      <c r="A15" s="2"/>
      <c r="B15" s="4" t="s">
        <v>20</v>
      </c>
      <c r="C15" s="12" t="s">
        <v>112</v>
      </c>
      <c r="D15" s="5"/>
      <c r="E15" s="82" t="s">
        <v>21</v>
      </c>
      <c r="F15" s="82"/>
      <c r="G15" s="8" t="s">
        <v>22</v>
      </c>
    </row>
    <row r="16" spans="1:7" ht="12" customHeight="1" x14ac:dyDescent="0.25">
      <c r="A16" s="2"/>
      <c r="B16" s="13"/>
      <c r="C16" s="14"/>
      <c r="D16" s="3"/>
      <c r="E16" s="3"/>
      <c r="F16" s="3"/>
      <c r="G16" s="15"/>
    </row>
    <row r="17" spans="1:7" ht="12" customHeight="1" x14ac:dyDescent="0.25">
      <c r="A17" s="2"/>
      <c r="B17" s="83" t="s">
        <v>23</v>
      </c>
      <c r="C17" s="84"/>
      <c r="D17" s="84"/>
      <c r="E17" s="84"/>
      <c r="F17" s="84"/>
      <c r="G17" s="85"/>
    </row>
    <row r="18" spans="1:7" ht="12" customHeight="1" x14ac:dyDescent="0.25">
      <c r="A18" s="2"/>
      <c r="B18" s="3"/>
      <c r="C18" s="16"/>
      <c r="D18" s="16"/>
      <c r="E18" s="16"/>
      <c r="F18" s="3"/>
      <c r="G18" s="3"/>
    </row>
    <row r="19" spans="1:7" ht="12" customHeight="1" x14ac:dyDescent="0.25">
      <c r="A19" s="2"/>
      <c r="B19" s="75" t="s">
        <v>24</v>
      </c>
      <c r="C19" s="17"/>
      <c r="D19" s="17"/>
      <c r="E19" s="17"/>
      <c r="F19" s="17"/>
      <c r="G19" s="17"/>
    </row>
    <row r="20" spans="1:7" ht="24" customHeight="1" x14ac:dyDescent="0.25">
      <c r="A20" s="2"/>
      <c r="B20" s="72" t="s">
        <v>25</v>
      </c>
      <c r="C20" s="72" t="s">
        <v>26</v>
      </c>
      <c r="D20" s="72" t="s">
        <v>27</v>
      </c>
      <c r="E20" s="72" t="s">
        <v>28</v>
      </c>
      <c r="F20" s="72" t="s">
        <v>29</v>
      </c>
      <c r="G20" s="72" t="s">
        <v>30</v>
      </c>
    </row>
    <row r="21" spans="1:7" x14ac:dyDescent="0.25">
      <c r="A21" s="2"/>
      <c r="B21" s="6" t="s">
        <v>31</v>
      </c>
      <c r="C21" s="18" t="s">
        <v>32</v>
      </c>
      <c r="D21" s="70">
        <v>12</v>
      </c>
      <c r="E21" s="18" t="s">
        <v>33</v>
      </c>
      <c r="F21" s="11">
        <v>30000</v>
      </c>
      <c r="G21" s="11">
        <f t="shared" ref="G21:G27" si="0">(D21*F21)</f>
        <v>360000</v>
      </c>
    </row>
    <row r="22" spans="1:7" ht="12.75" customHeight="1" x14ac:dyDescent="0.25">
      <c r="A22" s="2"/>
      <c r="B22" s="6" t="s">
        <v>34</v>
      </c>
      <c r="C22" s="18" t="s">
        <v>32</v>
      </c>
      <c r="D22" s="70">
        <v>47</v>
      </c>
      <c r="E22" s="18" t="s">
        <v>35</v>
      </c>
      <c r="F22" s="11">
        <f>F21</f>
        <v>30000</v>
      </c>
      <c r="G22" s="11">
        <f t="shared" si="0"/>
        <v>1410000</v>
      </c>
    </row>
    <row r="23" spans="1:7" ht="12.75" customHeight="1" x14ac:dyDescent="0.25">
      <c r="A23" s="2"/>
      <c r="B23" s="6" t="s">
        <v>36</v>
      </c>
      <c r="C23" s="18" t="s">
        <v>32</v>
      </c>
      <c r="D23" s="70">
        <v>2</v>
      </c>
      <c r="E23" s="18" t="s">
        <v>37</v>
      </c>
      <c r="F23" s="11">
        <f>F22</f>
        <v>30000</v>
      </c>
      <c r="G23" s="11">
        <f t="shared" si="0"/>
        <v>60000</v>
      </c>
    </row>
    <row r="24" spans="1:7" ht="12.75" customHeight="1" x14ac:dyDescent="0.25">
      <c r="A24" s="2"/>
      <c r="B24" s="6" t="s">
        <v>38</v>
      </c>
      <c r="C24" s="18" t="s">
        <v>32</v>
      </c>
      <c r="D24" s="70">
        <v>6</v>
      </c>
      <c r="E24" s="18" t="s">
        <v>19</v>
      </c>
      <c r="F24" s="11">
        <f>F23</f>
        <v>30000</v>
      </c>
      <c r="G24" s="11">
        <f t="shared" si="0"/>
        <v>180000</v>
      </c>
    </row>
    <row r="25" spans="1:7" ht="12.75" customHeight="1" x14ac:dyDescent="0.25">
      <c r="A25" s="2"/>
      <c r="B25" s="6" t="s">
        <v>39</v>
      </c>
      <c r="C25" s="18" t="s">
        <v>32</v>
      </c>
      <c r="D25" s="70">
        <v>6</v>
      </c>
      <c r="E25" s="18" t="s">
        <v>40</v>
      </c>
      <c r="F25" s="11">
        <f>F24</f>
        <v>30000</v>
      </c>
      <c r="G25" s="11">
        <f t="shared" si="0"/>
        <v>180000</v>
      </c>
    </row>
    <row r="26" spans="1:7" x14ac:dyDescent="0.25">
      <c r="A26" s="2"/>
      <c r="B26" s="6" t="s">
        <v>41</v>
      </c>
      <c r="C26" s="18" t="s">
        <v>32</v>
      </c>
      <c r="D26" s="70">
        <v>6</v>
      </c>
      <c r="E26" s="18" t="s">
        <v>40</v>
      </c>
      <c r="F26" s="11">
        <v>25000</v>
      </c>
      <c r="G26" s="11">
        <f t="shared" si="0"/>
        <v>150000</v>
      </c>
    </row>
    <row r="27" spans="1:7" ht="12.75" customHeight="1" x14ac:dyDescent="0.25">
      <c r="A27" s="2"/>
      <c r="B27" s="6" t="s">
        <v>42</v>
      </c>
      <c r="C27" s="18" t="s">
        <v>32</v>
      </c>
      <c r="D27" s="70">
        <v>2</v>
      </c>
      <c r="E27" s="18" t="s">
        <v>40</v>
      </c>
      <c r="F27" s="11">
        <v>25000</v>
      </c>
      <c r="G27" s="11">
        <f t="shared" si="0"/>
        <v>50000</v>
      </c>
    </row>
    <row r="28" spans="1:7" ht="12.75" customHeight="1" x14ac:dyDescent="0.25">
      <c r="A28" s="2"/>
      <c r="B28" s="77" t="s">
        <v>43</v>
      </c>
      <c r="C28" s="79"/>
      <c r="D28" s="79"/>
      <c r="E28" s="79"/>
      <c r="F28" s="80"/>
      <c r="G28" s="78">
        <f>SUM(G21:G27)</f>
        <v>2390000</v>
      </c>
    </row>
    <row r="29" spans="1:7" ht="12" customHeight="1" x14ac:dyDescent="0.25">
      <c r="A29" s="2"/>
      <c r="B29" s="3"/>
      <c r="C29" s="3"/>
      <c r="D29" s="3"/>
      <c r="E29" s="24"/>
      <c r="F29" s="20"/>
      <c r="G29" s="20"/>
    </row>
    <row r="30" spans="1:7" ht="12" customHeight="1" x14ac:dyDescent="0.25">
      <c r="A30" s="2"/>
      <c r="B30" s="75" t="s">
        <v>44</v>
      </c>
      <c r="C30" s="21"/>
      <c r="D30" s="21"/>
      <c r="E30" s="21"/>
      <c r="F30" s="17"/>
      <c r="G30" s="17"/>
    </row>
    <row r="31" spans="1:7" ht="24" customHeight="1" x14ac:dyDescent="0.25">
      <c r="A31" s="2"/>
      <c r="B31" s="72" t="s">
        <v>25</v>
      </c>
      <c r="C31" s="72" t="s">
        <v>26</v>
      </c>
      <c r="D31" s="72" t="s">
        <v>27</v>
      </c>
      <c r="E31" s="72" t="s">
        <v>28</v>
      </c>
      <c r="F31" s="72" t="s">
        <v>29</v>
      </c>
      <c r="G31" s="72" t="s">
        <v>30</v>
      </c>
    </row>
    <row r="32" spans="1:7" ht="12" customHeight="1" x14ac:dyDescent="0.25">
      <c r="A32" s="2"/>
      <c r="B32" s="17"/>
      <c r="C32" s="21"/>
      <c r="D32" s="21"/>
      <c r="E32" s="21"/>
      <c r="F32" s="22"/>
      <c r="G32" s="22"/>
    </row>
    <row r="33" spans="1:7" ht="12" customHeight="1" x14ac:dyDescent="0.25">
      <c r="A33" s="2"/>
      <c r="B33" s="77" t="s">
        <v>45</v>
      </c>
      <c r="C33" s="79"/>
      <c r="D33" s="79"/>
      <c r="E33" s="79"/>
      <c r="F33" s="80"/>
      <c r="G33" s="78">
        <f>SUM(G32)</f>
        <v>0</v>
      </c>
    </row>
    <row r="34" spans="1:7" ht="12" customHeight="1" x14ac:dyDescent="0.25">
      <c r="A34" s="2"/>
      <c r="B34" s="3"/>
      <c r="C34" s="3"/>
      <c r="D34" s="3"/>
      <c r="E34" s="24"/>
      <c r="F34" s="20"/>
      <c r="G34" s="20"/>
    </row>
    <row r="35" spans="1:7" ht="12" customHeight="1" x14ac:dyDescent="0.25">
      <c r="A35" s="2"/>
      <c r="B35" s="75" t="s">
        <v>46</v>
      </c>
      <c r="C35" s="21"/>
      <c r="D35" s="21"/>
      <c r="E35" s="21"/>
      <c r="F35" s="17"/>
      <c r="G35" s="17"/>
    </row>
    <row r="36" spans="1:7" ht="24" customHeight="1" x14ac:dyDescent="0.25">
      <c r="A36" s="2"/>
      <c r="B36" s="72" t="s">
        <v>25</v>
      </c>
      <c r="C36" s="72" t="s">
        <v>26</v>
      </c>
      <c r="D36" s="72" t="s">
        <v>27</v>
      </c>
      <c r="E36" s="72" t="s">
        <v>28</v>
      </c>
      <c r="F36" s="72" t="s">
        <v>29</v>
      </c>
      <c r="G36" s="72" t="s">
        <v>30</v>
      </c>
    </row>
    <row r="37" spans="1:7" ht="12" customHeight="1" x14ac:dyDescent="0.25">
      <c r="A37" s="2"/>
      <c r="B37" s="3"/>
      <c r="C37" s="3"/>
      <c r="D37" s="3"/>
      <c r="E37" s="24"/>
      <c r="F37" s="20"/>
      <c r="G37" s="20"/>
    </row>
    <row r="38" spans="1:7" ht="12.75" customHeight="1" x14ac:dyDescent="0.25">
      <c r="A38" s="2"/>
      <c r="B38" s="77" t="s">
        <v>47</v>
      </c>
      <c r="C38" s="79"/>
      <c r="D38" s="79"/>
      <c r="E38" s="79"/>
      <c r="F38" s="80"/>
      <c r="G38" s="78">
        <f>SUM(G37:G37)</f>
        <v>0</v>
      </c>
    </row>
    <row r="39" spans="1:7" ht="12" customHeight="1" x14ac:dyDescent="0.25">
      <c r="A39" s="2"/>
      <c r="B39" s="3"/>
      <c r="C39" s="3"/>
      <c r="D39" s="3"/>
      <c r="E39" s="24"/>
      <c r="F39" s="20"/>
      <c r="G39" s="20"/>
    </row>
    <row r="40" spans="1:7" ht="12" customHeight="1" x14ac:dyDescent="0.25">
      <c r="A40" s="2"/>
      <c r="B40" s="75" t="s">
        <v>48</v>
      </c>
      <c r="C40" s="21"/>
      <c r="D40" s="21"/>
      <c r="E40" s="21"/>
      <c r="F40" s="17"/>
      <c r="G40" s="17"/>
    </row>
    <row r="41" spans="1:7" ht="24" customHeight="1" x14ac:dyDescent="0.25">
      <c r="A41" s="2"/>
      <c r="B41" s="72" t="s">
        <v>49</v>
      </c>
      <c r="C41" s="72" t="s">
        <v>50</v>
      </c>
      <c r="D41" s="72" t="s">
        <v>51</v>
      </c>
      <c r="E41" s="72" t="s">
        <v>28</v>
      </c>
      <c r="F41" s="72" t="s">
        <v>29</v>
      </c>
      <c r="G41" s="72" t="s">
        <v>30</v>
      </c>
    </row>
    <row r="42" spans="1:7" ht="12.75" customHeight="1" x14ac:dyDescent="0.25">
      <c r="A42" s="2"/>
      <c r="B42" s="23" t="s">
        <v>52</v>
      </c>
      <c r="C42" s="18"/>
      <c r="D42" s="19"/>
      <c r="E42" s="18"/>
      <c r="F42" s="11"/>
      <c r="G42" s="11"/>
    </row>
    <row r="43" spans="1:7" ht="12.75" customHeight="1" x14ac:dyDescent="0.25">
      <c r="A43" s="2"/>
      <c r="B43" s="6" t="s">
        <v>53</v>
      </c>
      <c r="C43" s="18" t="s">
        <v>54</v>
      </c>
      <c r="D43" s="70">
        <v>600</v>
      </c>
      <c r="E43" s="18" t="s">
        <v>55</v>
      </c>
      <c r="F43" s="11">
        <v>1100</v>
      </c>
      <c r="G43" s="11">
        <f t="shared" ref="G43:G48" si="1">(D43*F43)</f>
        <v>660000</v>
      </c>
    </row>
    <row r="44" spans="1:7" ht="12.75" customHeight="1" x14ac:dyDescent="0.25">
      <c r="A44" s="2"/>
      <c r="B44" s="6" t="s">
        <v>56</v>
      </c>
      <c r="C44" s="18" t="s">
        <v>54</v>
      </c>
      <c r="D44" s="70">
        <v>12</v>
      </c>
      <c r="E44" s="18" t="s">
        <v>57</v>
      </c>
      <c r="F44" s="11">
        <v>9490</v>
      </c>
      <c r="G44" s="11">
        <f t="shared" si="1"/>
        <v>113880</v>
      </c>
    </row>
    <row r="45" spans="1:7" ht="12.75" customHeight="1" x14ac:dyDescent="0.25">
      <c r="A45" s="2"/>
      <c r="B45" s="6" t="s">
        <v>58</v>
      </c>
      <c r="C45" s="18" t="s">
        <v>59</v>
      </c>
      <c r="D45" s="70">
        <v>4</v>
      </c>
      <c r="E45" s="18" t="s">
        <v>60</v>
      </c>
      <c r="F45" s="11">
        <v>27000</v>
      </c>
      <c r="G45" s="11">
        <f t="shared" si="1"/>
        <v>108000</v>
      </c>
    </row>
    <row r="46" spans="1:7" ht="12.75" customHeight="1" x14ac:dyDescent="0.25">
      <c r="A46" s="2"/>
      <c r="B46" s="6" t="s">
        <v>61</v>
      </c>
      <c r="C46" s="18" t="s">
        <v>62</v>
      </c>
      <c r="D46" s="70">
        <v>400</v>
      </c>
      <c r="E46" s="18" t="s">
        <v>63</v>
      </c>
      <c r="F46" s="11">
        <v>560</v>
      </c>
      <c r="G46" s="11">
        <f t="shared" si="1"/>
        <v>224000</v>
      </c>
    </row>
    <row r="47" spans="1:7" ht="12.75" customHeight="1" x14ac:dyDescent="0.25">
      <c r="A47" s="2"/>
      <c r="B47" s="6" t="s">
        <v>64</v>
      </c>
      <c r="C47" s="18" t="s">
        <v>54</v>
      </c>
      <c r="D47" s="70">
        <v>2.5</v>
      </c>
      <c r="E47" s="18" t="s">
        <v>65</v>
      </c>
      <c r="F47" s="11">
        <v>3000</v>
      </c>
      <c r="G47" s="11">
        <f t="shared" si="1"/>
        <v>7500</v>
      </c>
    </row>
    <row r="48" spans="1:7" ht="12.75" customHeight="1" x14ac:dyDescent="0.25">
      <c r="A48" s="2"/>
      <c r="B48" s="6" t="s">
        <v>66</v>
      </c>
      <c r="C48" s="18" t="s">
        <v>67</v>
      </c>
      <c r="D48" s="70">
        <v>2</v>
      </c>
      <c r="E48" s="18" t="s">
        <v>68</v>
      </c>
      <c r="F48" s="11">
        <v>15000</v>
      </c>
      <c r="G48" s="11">
        <f t="shared" si="1"/>
        <v>30000</v>
      </c>
    </row>
    <row r="49" spans="1:7" ht="12.75" customHeight="1" x14ac:dyDescent="0.25">
      <c r="A49" s="2"/>
      <c r="B49" s="23" t="s">
        <v>48</v>
      </c>
      <c r="C49" s="18"/>
      <c r="D49" s="70"/>
      <c r="E49" s="18"/>
      <c r="F49" s="11"/>
      <c r="G49" s="11"/>
    </row>
    <row r="50" spans="1:7" ht="12.75" customHeight="1" x14ac:dyDescent="0.25">
      <c r="A50" s="2"/>
      <c r="B50" s="6" t="s">
        <v>69</v>
      </c>
      <c r="C50" s="18" t="s">
        <v>67</v>
      </c>
      <c r="D50" s="70">
        <v>1600</v>
      </c>
      <c r="E50" s="18" t="s">
        <v>68</v>
      </c>
      <c r="F50" s="11">
        <v>30</v>
      </c>
      <c r="G50" s="11">
        <f>(D50*F50)</f>
        <v>48000</v>
      </c>
    </row>
    <row r="51" spans="1:7" ht="12.75" customHeight="1" x14ac:dyDescent="0.25">
      <c r="A51" s="2"/>
      <c r="B51" s="6" t="s">
        <v>70</v>
      </c>
      <c r="C51" s="18" t="s">
        <v>54</v>
      </c>
      <c r="D51" s="70">
        <v>15</v>
      </c>
      <c r="E51" s="18" t="s">
        <v>68</v>
      </c>
      <c r="F51" s="11">
        <v>1600</v>
      </c>
      <c r="G51" s="11">
        <f>(D51*F51)</f>
        <v>24000</v>
      </c>
    </row>
    <row r="52" spans="1:7" ht="12.75" customHeight="1" x14ac:dyDescent="0.25">
      <c r="A52" s="2"/>
      <c r="B52" s="6" t="s">
        <v>71</v>
      </c>
      <c r="C52" s="18" t="s">
        <v>67</v>
      </c>
      <c r="D52" s="70">
        <v>8</v>
      </c>
      <c r="E52" s="18" t="s">
        <v>68</v>
      </c>
      <c r="F52" s="11">
        <v>1800</v>
      </c>
      <c r="G52" s="11">
        <f>(D52*F52)</f>
        <v>14400</v>
      </c>
    </row>
    <row r="53" spans="1:7" ht="12.75" customHeight="1" x14ac:dyDescent="0.25">
      <c r="A53" s="2"/>
      <c r="B53" s="6" t="s">
        <v>72</v>
      </c>
      <c r="C53" s="18" t="s">
        <v>67</v>
      </c>
      <c r="D53" s="70">
        <v>25</v>
      </c>
      <c r="E53" s="18" t="s">
        <v>68</v>
      </c>
      <c r="F53" s="11">
        <v>11000</v>
      </c>
      <c r="G53" s="11">
        <f>(D53*F53)</f>
        <v>275000</v>
      </c>
    </row>
    <row r="54" spans="1:7" ht="13.5" customHeight="1" x14ac:dyDescent="0.25">
      <c r="A54" s="2"/>
      <c r="B54" s="77" t="s">
        <v>73</v>
      </c>
      <c r="C54" s="79"/>
      <c r="D54" s="79"/>
      <c r="E54" s="79"/>
      <c r="F54" s="80"/>
      <c r="G54" s="78">
        <f>SUM(G42:G53)</f>
        <v>1504780</v>
      </c>
    </row>
    <row r="55" spans="1:7" ht="12" customHeight="1" x14ac:dyDescent="0.25">
      <c r="A55" s="2"/>
      <c r="B55" s="3"/>
      <c r="C55" s="3"/>
      <c r="D55" s="3"/>
      <c r="E55" s="24"/>
      <c r="F55" s="20"/>
      <c r="G55" s="20"/>
    </row>
    <row r="56" spans="1:7" ht="12" customHeight="1" x14ac:dyDescent="0.25">
      <c r="A56" s="2"/>
      <c r="B56" s="75" t="s">
        <v>74</v>
      </c>
      <c r="C56" s="21"/>
      <c r="D56" s="21"/>
      <c r="E56" s="21"/>
      <c r="F56" s="17"/>
      <c r="G56" s="17"/>
    </row>
    <row r="57" spans="1:7" ht="24" customHeight="1" x14ac:dyDescent="0.25">
      <c r="A57" s="2"/>
      <c r="B57" s="72" t="s">
        <v>75</v>
      </c>
      <c r="C57" s="72" t="s">
        <v>50</v>
      </c>
      <c r="D57" s="72" t="s">
        <v>51</v>
      </c>
      <c r="E57" s="72" t="s">
        <v>28</v>
      </c>
      <c r="F57" s="72" t="s">
        <v>29</v>
      </c>
      <c r="G57" s="72" t="s">
        <v>30</v>
      </c>
    </row>
    <row r="58" spans="1:7" s="1" customFormat="1" x14ac:dyDescent="0.25">
      <c r="A58" s="25"/>
      <c r="B58" s="6" t="s">
        <v>76</v>
      </c>
      <c r="C58" s="18" t="s">
        <v>67</v>
      </c>
      <c r="D58" s="70">
        <v>2</v>
      </c>
      <c r="E58" s="18" t="s">
        <v>77</v>
      </c>
      <c r="F58" s="11">
        <v>70000</v>
      </c>
      <c r="G58" s="11">
        <f>+F58*D58</f>
        <v>140000</v>
      </c>
    </row>
    <row r="59" spans="1:7" s="1" customFormat="1" x14ac:dyDescent="0.25">
      <c r="A59" s="25"/>
      <c r="B59" s="6" t="s">
        <v>78</v>
      </c>
      <c r="C59" s="18" t="s">
        <v>67</v>
      </c>
      <c r="D59" s="70">
        <v>2</v>
      </c>
      <c r="E59" s="18" t="s">
        <v>68</v>
      </c>
      <c r="F59" s="11">
        <v>50000</v>
      </c>
      <c r="G59" s="11">
        <f>+F59*D59</f>
        <v>100000</v>
      </c>
    </row>
    <row r="60" spans="1:7" s="1" customFormat="1" x14ac:dyDescent="0.25">
      <c r="A60" s="25"/>
      <c r="B60" s="6" t="s">
        <v>79</v>
      </c>
      <c r="C60" s="18" t="s">
        <v>80</v>
      </c>
      <c r="D60" s="70">
        <v>120</v>
      </c>
      <c r="E60" s="18" t="s">
        <v>81</v>
      </c>
      <c r="F60" s="11">
        <v>3000</v>
      </c>
      <c r="G60" s="11">
        <f>+F60*D60</f>
        <v>360000</v>
      </c>
    </row>
    <row r="61" spans="1:7" x14ac:dyDescent="0.25">
      <c r="A61" s="26"/>
      <c r="B61" s="6" t="s">
        <v>82</v>
      </c>
      <c r="C61" s="18" t="s">
        <v>54</v>
      </c>
      <c r="D61" s="70">
        <v>50</v>
      </c>
      <c r="E61" s="18" t="s">
        <v>68</v>
      </c>
      <c r="F61" s="11">
        <v>650</v>
      </c>
      <c r="G61" s="11">
        <f>+F61*D61</f>
        <v>32500</v>
      </c>
    </row>
    <row r="62" spans="1:7" ht="13.5" customHeight="1" x14ac:dyDescent="0.25">
      <c r="A62" s="2"/>
      <c r="B62" s="77" t="s">
        <v>83</v>
      </c>
      <c r="C62" s="79"/>
      <c r="D62" s="79"/>
      <c r="E62" s="79"/>
      <c r="F62" s="80"/>
      <c r="G62" s="78">
        <f>SUM(G58:G61)</f>
        <v>632500</v>
      </c>
    </row>
    <row r="63" spans="1:7" ht="12" customHeight="1" x14ac:dyDescent="0.25">
      <c r="A63" s="2"/>
      <c r="B63" s="27"/>
      <c r="C63" s="27"/>
      <c r="D63" s="27"/>
      <c r="E63" s="27"/>
      <c r="F63" s="28"/>
      <c r="G63" s="28"/>
    </row>
    <row r="64" spans="1:7" ht="12" customHeight="1" x14ac:dyDescent="0.25">
      <c r="A64" s="26"/>
      <c r="B64" s="75" t="s">
        <v>84</v>
      </c>
      <c r="C64" s="76"/>
      <c r="D64" s="76"/>
      <c r="E64" s="76"/>
      <c r="F64" s="76"/>
      <c r="G64" s="90">
        <f>G28+G33+G38+G54+G62</f>
        <v>4527280</v>
      </c>
    </row>
    <row r="65" spans="1:7" ht="12" customHeight="1" x14ac:dyDescent="0.25">
      <c r="A65" s="26"/>
      <c r="B65" s="73" t="s">
        <v>85</v>
      </c>
      <c r="C65" s="74"/>
      <c r="D65" s="74"/>
      <c r="E65" s="74"/>
      <c r="F65" s="74"/>
      <c r="G65" s="91">
        <f>G64*0.05</f>
        <v>226364</v>
      </c>
    </row>
    <row r="66" spans="1:7" ht="12" customHeight="1" x14ac:dyDescent="0.25">
      <c r="A66" s="26"/>
      <c r="B66" s="75" t="s">
        <v>86</v>
      </c>
      <c r="C66" s="76"/>
      <c r="D66" s="76"/>
      <c r="E66" s="76"/>
      <c r="F66" s="76"/>
      <c r="G66" s="90">
        <f>G65+G64</f>
        <v>4753644</v>
      </c>
    </row>
    <row r="67" spans="1:7" ht="12" customHeight="1" x14ac:dyDescent="0.25">
      <c r="A67" s="26"/>
      <c r="B67" s="73" t="s">
        <v>87</v>
      </c>
      <c r="C67" s="74"/>
      <c r="D67" s="74"/>
      <c r="E67" s="74"/>
      <c r="F67" s="74"/>
      <c r="G67" s="91">
        <f>G12</f>
        <v>5331200</v>
      </c>
    </row>
    <row r="68" spans="1:7" ht="12" customHeight="1" x14ac:dyDescent="0.25">
      <c r="A68" s="26"/>
      <c r="B68" s="75" t="s">
        <v>88</v>
      </c>
      <c r="C68" s="76"/>
      <c r="D68" s="76"/>
      <c r="E68" s="76"/>
      <c r="F68" s="76"/>
      <c r="G68" s="90">
        <f>G67-G66</f>
        <v>577556</v>
      </c>
    </row>
    <row r="69" spans="1:7" ht="12" customHeight="1" x14ac:dyDescent="0.25">
      <c r="A69" s="26"/>
      <c r="B69" s="29" t="s">
        <v>89</v>
      </c>
      <c r="C69" s="30"/>
      <c r="D69" s="30"/>
      <c r="E69" s="30"/>
      <c r="F69" s="30"/>
      <c r="G69" s="31"/>
    </row>
    <row r="70" spans="1:7" ht="12.75" customHeight="1" x14ac:dyDescent="0.25">
      <c r="A70" s="26"/>
      <c r="B70" s="32"/>
      <c r="C70" s="30"/>
      <c r="D70" s="30"/>
      <c r="E70" s="30"/>
      <c r="F70" s="30"/>
      <c r="G70" s="31"/>
    </row>
    <row r="71" spans="1:7" ht="12" customHeight="1" x14ac:dyDescent="0.25">
      <c r="A71" s="26"/>
      <c r="B71" s="33" t="s">
        <v>90</v>
      </c>
      <c r="C71" s="34"/>
      <c r="D71" s="34"/>
      <c r="E71" s="34"/>
      <c r="F71" s="35"/>
      <c r="G71" s="31"/>
    </row>
    <row r="72" spans="1:7" ht="12" customHeight="1" x14ac:dyDescent="0.25">
      <c r="A72" s="26"/>
      <c r="B72" s="36" t="s">
        <v>91</v>
      </c>
      <c r="C72" s="37"/>
      <c r="D72" s="37"/>
      <c r="E72" s="37"/>
      <c r="F72" s="38"/>
      <c r="G72" s="31"/>
    </row>
    <row r="73" spans="1:7" ht="12" customHeight="1" x14ac:dyDescent="0.25">
      <c r="A73" s="26"/>
      <c r="B73" s="36" t="s">
        <v>92</v>
      </c>
      <c r="C73" s="37"/>
      <c r="D73" s="37"/>
      <c r="E73" s="37"/>
      <c r="F73" s="38"/>
      <c r="G73" s="31"/>
    </row>
    <row r="74" spans="1:7" ht="12" customHeight="1" x14ac:dyDescent="0.25">
      <c r="A74" s="26"/>
      <c r="B74" s="36" t="s">
        <v>93</v>
      </c>
      <c r="C74" s="37"/>
      <c r="D74" s="37"/>
      <c r="E74" s="37"/>
      <c r="F74" s="38"/>
      <c r="G74" s="31"/>
    </row>
    <row r="75" spans="1:7" ht="12" customHeight="1" x14ac:dyDescent="0.25">
      <c r="A75" s="26"/>
      <c r="B75" s="36" t="s">
        <v>94</v>
      </c>
      <c r="C75" s="37"/>
      <c r="D75" s="37"/>
      <c r="E75" s="37"/>
      <c r="F75" s="38"/>
      <c r="G75" s="31"/>
    </row>
    <row r="76" spans="1:7" ht="12" customHeight="1" x14ac:dyDescent="0.25">
      <c r="A76" s="26"/>
      <c r="B76" s="36" t="s">
        <v>95</v>
      </c>
      <c r="C76" s="37"/>
      <c r="D76" s="37"/>
      <c r="E76" s="37"/>
      <c r="F76" s="38"/>
      <c r="G76" s="31"/>
    </row>
    <row r="77" spans="1:7" ht="12" customHeight="1" x14ac:dyDescent="0.25">
      <c r="A77" s="26"/>
      <c r="B77" s="36" t="s">
        <v>96</v>
      </c>
      <c r="C77" s="37"/>
      <c r="D77" s="37"/>
      <c r="E77" s="37"/>
      <c r="F77" s="38"/>
      <c r="G77" s="31"/>
    </row>
    <row r="78" spans="1:7" ht="12.75" customHeight="1" x14ac:dyDescent="0.25">
      <c r="A78" s="26"/>
      <c r="B78" s="39" t="s">
        <v>110</v>
      </c>
      <c r="C78" s="40"/>
      <c r="D78" s="40"/>
      <c r="E78" s="40"/>
      <c r="F78" s="41"/>
      <c r="G78" s="31"/>
    </row>
    <row r="79" spans="1:7" ht="12.75" customHeight="1" x14ac:dyDescent="0.25">
      <c r="A79" s="26"/>
      <c r="B79" s="42"/>
      <c r="C79" s="37"/>
      <c r="D79" s="37"/>
      <c r="E79" s="37"/>
      <c r="F79" s="37"/>
      <c r="G79" s="31"/>
    </row>
    <row r="80" spans="1:7" ht="15" customHeight="1" x14ac:dyDescent="0.25">
      <c r="A80" s="26"/>
      <c r="B80" s="86" t="s">
        <v>97</v>
      </c>
      <c r="C80" s="86"/>
      <c r="D80" s="43"/>
      <c r="E80" s="37"/>
      <c r="F80" s="37"/>
      <c r="G80" s="31"/>
    </row>
    <row r="81" spans="1:7" ht="12" customHeight="1" x14ac:dyDescent="0.25">
      <c r="A81" s="26"/>
      <c r="B81" s="44" t="s">
        <v>75</v>
      </c>
      <c r="C81" s="45" t="s">
        <v>98</v>
      </c>
      <c r="D81" s="46" t="s">
        <v>99</v>
      </c>
      <c r="E81" s="37"/>
      <c r="F81" s="37"/>
      <c r="G81" s="31"/>
    </row>
    <row r="82" spans="1:7" ht="12" customHeight="1" x14ac:dyDescent="0.25">
      <c r="A82" s="26"/>
      <c r="B82" s="47" t="s">
        <v>100</v>
      </c>
      <c r="C82" s="48">
        <f>+G28</f>
        <v>2390000</v>
      </c>
      <c r="D82" s="49">
        <f>(C82/C88)</f>
        <v>0.50277218908273313</v>
      </c>
      <c r="E82" s="37"/>
      <c r="F82" s="37"/>
      <c r="G82" s="31"/>
    </row>
    <row r="83" spans="1:7" ht="12" customHeight="1" x14ac:dyDescent="0.25">
      <c r="A83" s="26"/>
      <c r="B83" s="47" t="s">
        <v>101</v>
      </c>
      <c r="C83" s="50">
        <v>0</v>
      </c>
      <c r="D83" s="49">
        <v>0</v>
      </c>
      <c r="E83" s="37"/>
      <c r="F83" s="37"/>
      <c r="G83" s="31"/>
    </row>
    <row r="84" spans="1:7" ht="12" customHeight="1" x14ac:dyDescent="0.25">
      <c r="A84" s="26"/>
      <c r="B84" s="47" t="s">
        <v>102</v>
      </c>
      <c r="C84" s="48">
        <f>+G38</f>
        <v>0</v>
      </c>
      <c r="D84" s="49">
        <f>(C84/C88)</f>
        <v>0</v>
      </c>
      <c r="E84" s="37"/>
      <c r="F84" s="37"/>
      <c r="G84" s="31"/>
    </row>
    <row r="85" spans="1:7" ht="12" customHeight="1" x14ac:dyDescent="0.25">
      <c r="A85" s="26"/>
      <c r="B85" s="47" t="s">
        <v>49</v>
      </c>
      <c r="C85" s="48">
        <f>+G54</f>
        <v>1504780</v>
      </c>
      <c r="D85" s="49">
        <f>(C85/C88)</f>
        <v>0.31655294338406492</v>
      </c>
      <c r="E85" s="37"/>
      <c r="F85" s="37"/>
      <c r="G85" s="31"/>
    </row>
    <row r="86" spans="1:7" ht="12" customHeight="1" x14ac:dyDescent="0.25">
      <c r="A86" s="26"/>
      <c r="B86" s="47" t="s">
        <v>103</v>
      </c>
      <c r="C86" s="51">
        <f>+G62</f>
        <v>632500</v>
      </c>
      <c r="D86" s="49">
        <f>(C86/C88)</f>
        <v>0.13305581991415427</v>
      </c>
      <c r="E86" s="30"/>
      <c r="F86" s="30"/>
      <c r="G86" s="31"/>
    </row>
    <row r="87" spans="1:7" ht="12" customHeight="1" x14ac:dyDescent="0.25">
      <c r="A87" s="26"/>
      <c r="B87" s="47" t="s">
        <v>104</v>
      </c>
      <c r="C87" s="51">
        <f>+G65</f>
        <v>226364</v>
      </c>
      <c r="D87" s="49">
        <f>(C87/C88)</f>
        <v>4.7619047619047616E-2</v>
      </c>
      <c r="E87" s="30"/>
      <c r="F87" s="30"/>
      <c r="G87" s="31"/>
    </row>
    <row r="88" spans="1:7" ht="12.75" customHeight="1" x14ac:dyDescent="0.25">
      <c r="A88" s="26"/>
      <c r="B88" s="52" t="s">
        <v>105</v>
      </c>
      <c r="C88" s="53">
        <f>SUM(C82:C87)</f>
        <v>4753644</v>
      </c>
      <c r="D88" s="54">
        <f>SUM(D82:D87)</f>
        <v>1</v>
      </c>
      <c r="E88" s="30"/>
      <c r="F88" s="30"/>
      <c r="G88" s="31"/>
    </row>
    <row r="89" spans="1:7" ht="12" customHeight="1" x14ac:dyDescent="0.25">
      <c r="A89" s="26"/>
      <c r="B89" s="32"/>
      <c r="C89" s="30"/>
      <c r="D89" s="30"/>
      <c r="E89" s="30"/>
      <c r="F89" s="30"/>
      <c r="G89" s="31"/>
    </row>
    <row r="90" spans="1:7" ht="12.75" customHeight="1" x14ac:dyDescent="0.25">
      <c r="A90" s="26"/>
      <c r="B90" s="55"/>
      <c r="C90" s="30"/>
      <c r="D90" s="30"/>
      <c r="E90" s="30"/>
      <c r="F90" s="30"/>
      <c r="G90" s="31"/>
    </row>
    <row r="91" spans="1:7" ht="12" customHeight="1" x14ac:dyDescent="0.25">
      <c r="A91" s="56"/>
      <c r="B91" s="57"/>
      <c r="C91" s="58" t="s">
        <v>106</v>
      </c>
      <c r="D91" s="59"/>
      <c r="E91" s="60"/>
      <c r="F91" s="61"/>
      <c r="G91" s="31"/>
    </row>
    <row r="92" spans="1:7" ht="12" customHeight="1" x14ac:dyDescent="0.25">
      <c r="A92" s="26"/>
      <c r="B92" s="62" t="s">
        <v>108</v>
      </c>
      <c r="C92" s="63">
        <v>1300</v>
      </c>
      <c r="D92" s="63">
        <v>1600</v>
      </c>
      <c r="E92" s="64">
        <v>2000</v>
      </c>
      <c r="F92" s="30"/>
      <c r="G92" s="31"/>
    </row>
    <row r="93" spans="1:7" ht="12.75" customHeight="1" x14ac:dyDescent="0.25">
      <c r="A93" s="26"/>
      <c r="B93" s="52" t="s">
        <v>109</v>
      </c>
      <c r="C93" s="53">
        <f>($G$66/C92)</f>
        <v>3656.6492307692306</v>
      </c>
      <c r="D93" s="53">
        <f t="shared" ref="D93:E93" si="2">($G$66/D92)</f>
        <v>2971.0275000000001</v>
      </c>
      <c r="E93" s="53">
        <f t="shared" si="2"/>
        <v>2376.8220000000001</v>
      </c>
      <c r="F93" s="30"/>
      <c r="G93" s="31"/>
    </row>
    <row r="94" spans="1:7" ht="15.6" customHeight="1" x14ac:dyDescent="0.25">
      <c r="A94" s="26"/>
      <c r="B94" s="65" t="s">
        <v>107</v>
      </c>
      <c r="C94" s="37"/>
      <c r="D94" s="37"/>
      <c r="E94" s="37"/>
      <c r="F94" s="37"/>
      <c r="G94" s="37"/>
    </row>
  </sheetData>
  <mergeCells count="8">
    <mergeCell ref="E15:F15"/>
    <mergeCell ref="B17:G17"/>
    <mergeCell ref="B80:C80"/>
    <mergeCell ref="E9:F9"/>
    <mergeCell ref="E10:F10"/>
    <mergeCell ref="E11:F11"/>
    <mergeCell ref="E13:F13"/>
    <mergeCell ref="E14:F14"/>
  </mergeCells>
  <pageMargins left="0.74803149606299213" right="0.74803149606299213" top="0.98425196850393704" bottom="0.98425196850393704" header="0.51181102362204722" footer="0"/>
  <pageSetup paperSize="14" scale="89" firstPageNumber="0" fitToHeight="2" orientation="portrait" verticalDpi="300" r:id="rId1"/>
  <headerFooter>
    <oddFooter>&amp;C&amp;"Helvetica Neue,Normal"&amp;12&amp;P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MIEL</vt:lpstr>
      <vt:lpstr>MIEL!Área_de_impresión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Perez Reyes Nora del Carmen</cp:lastModifiedBy>
  <cp:revision>1</cp:revision>
  <cp:lastPrinted>2022-06-17T12:03:58Z</cp:lastPrinted>
  <dcterms:created xsi:type="dcterms:W3CDTF">2020-11-27T12:49:26Z</dcterms:created>
  <dcterms:modified xsi:type="dcterms:W3CDTF">2022-06-17T12:04:04Z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