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San Javier\"/>
    </mc:Choice>
  </mc:AlternateContent>
  <bookViews>
    <workbookView xWindow="-105" yWindow="-105" windowWidth="19425" windowHeight="10425"/>
  </bookViews>
  <sheets>
    <sheet name="Mora Híbrida" sheetId="1" r:id="rId1"/>
  </sheets>
  <calcPr calcId="162913"/>
</workbook>
</file>

<file path=xl/calcChain.xml><?xml version="1.0" encoding="utf-8"?>
<calcChain xmlns="http://schemas.openxmlformats.org/spreadsheetml/2006/main">
  <c r="G53" i="1" l="1"/>
  <c r="G54" i="1"/>
  <c r="G55" i="1"/>
  <c r="G49" i="1"/>
  <c r="G50" i="1"/>
  <c r="G48" i="1"/>
  <c r="G44" i="1"/>
  <c r="G45" i="1"/>
  <c r="G46" i="1"/>
  <c r="G24" i="1"/>
  <c r="G25" i="1"/>
  <c r="G26" i="1"/>
  <c r="G23" i="1"/>
  <c r="G33" i="1" l="1"/>
  <c r="G27" i="1" l="1"/>
  <c r="G51" i="1" l="1"/>
  <c r="G43" i="1"/>
  <c r="G22" i="1"/>
  <c r="G21" i="1"/>
  <c r="G12" i="1"/>
  <c r="G66" i="1" s="1"/>
  <c r="G56" i="1" l="1"/>
  <c r="C84" i="1" s="1"/>
  <c r="G28" i="1"/>
  <c r="C81" i="1" s="1"/>
  <c r="G38" i="1"/>
  <c r="G63" i="1" l="1"/>
  <c r="G64" i="1" s="1"/>
  <c r="G65" i="1" l="1"/>
  <c r="G67" i="1" s="1"/>
  <c r="C86" i="1"/>
  <c r="E92" i="1" l="1"/>
  <c r="D92" i="1"/>
  <c r="C92" i="1"/>
  <c r="C87" i="1"/>
  <c r="D84" i="1" l="1"/>
  <c r="D81" i="1"/>
  <c r="D85" i="1"/>
  <c r="D83" i="1"/>
  <c r="D86" i="1"/>
  <c r="D87" i="1" l="1"/>
</calcChain>
</file>

<file path=xl/sharedStrings.xml><?xml version="1.0" encoding="utf-8"?>
<sst xmlns="http://schemas.openxmlformats.org/spreadsheetml/2006/main" count="155" uniqueCount="110">
  <si>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</si>
  <si>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</si>
  <si>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</si>
  <si>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</si>
  <si>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</si>
  <si>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</si>
  <si>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</si>
  <si>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</si>
  <si>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</si>
  <si>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</si>
  <si>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</si>
  <si>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</si>
  <si>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</si>
  <si>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</si>
  <si>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</si>
  <si>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</si>
  <si>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</si>
  <si>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</si>
  <si>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</si>
  <si>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</si>
  <si>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</si>
  <si>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</si>
  <si>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</si>
  <si>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</si>
  <si>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</si>
  <si>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</si>
  <si>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</si>
  <si>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</si>
  <si>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</si>
  <si>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</si>
  <si>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</si>
  <si>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</si>
  <si>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</si>
  <si>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</si>
  <si>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</si>
  <si>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</si>
  <si>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</si>
  <si>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</si>
  <si>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</si>
  <si>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</si>
  <si>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</si>
  <si>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</si>
  <si>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</si>
  <si>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</si>
  <si>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</si>
  <si>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</si>
  <si>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</si>
  <si>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</si>
  <si>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</si>
  <si>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</si>
  <si>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</si>
  <si>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</si>
  <si>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</si>
  <si>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</si>
  <si>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</si>
  <si>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</si>
  <si>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RENDIMIENTO (KG./Há.)</t>
  </si>
  <si>
    <t>PRECIO ESPERADO ($/kg.)</t>
  </si>
  <si>
    <t>INSECTICIDAS</t>
  </si>
  <si>
    <t>LIT</t>
  </si>
  <si>
    <t>FUNGUICIDAS</t>
  </si>
  <si>
    <t>CHEROKEE</t>
  </si>
  <si>
    <t>MEDIO</t>
  </si>
  <si>
    <t>FEBR-MARZ</t>
  </si>
  <si>
    <t>AGROIND</t>
  </si>
  <si>
    <t>HELADAS-LLUVIA</t>
  </si>
  <si>
    <t>REGUEROS</t>
  </si>
  <si>
    <t>RIEGOS</t>
  </si>
  <si>
    <t>APLICACIÓN PESTICIDAS</t>
  </si>
  <si>
    <t>APLICACIÓN FERTILIZANTES</t>
  </si>
  <si>
    <t>PODA</t>
  </si>
  <si>
    <t>APLICACIÓN FITOSANITARIA</t>
  </si>
  <si>
    <t>COSECHA</t>
  </si>
  <si>
    <t>OCT-NOV</t>
  </si>
  <si>
    <t>OCT-DIC</t>
  </si>
  <si>
    <t>JULIO-DIC</t>
  </si>
  <si>
    <t>DIC-ENE</t>
  </si>
  <si>
    <t>KG</t>
  </si>
  <si>
    <t>SUPERFOSFATO TRIPLE</t>
  </si>
  <si>
    <t>NITRATO POTASICO</t>
  </si>
  <si>
    <t>UREA</t>
  </si>
  <si>
    <t>SULFATO DE POTASIO</t>
  </si>
  <si>
    <t>LIRBAN 4 E</t>
  </si>
  <si>
    <t>ZERO</t>
  </si>
  <si>
    <t>DECIS</t>
  </si>
  <si>
    <t xml:space="preserve">LORBAN </t>
  </si>
  <si>
    <t>POLIBEN</t>
  </si>
  <si>
    <t>CAPTAN</t>
  </si>
  <si>
    <t>METALAXIL</t>
  </si>
  <si>
    <t>JUNIO-JULIO</t>
  </si>
  <si>
    <t>NOV-DIC.</t>
  </si>
  <si>
    <t>DIC.</t>
  </si>
  <si>
    <t>FEBR-MARZO</t>
  </si>
  <si>
    <t>OCT-ENERO</t>
  </si>
  <si>
    <t>DIC-FEB</t>
  </si>
  <si>
    <t>Rendimiento (kg/hà)</t>
  </si>
  <si>
    <t>Costo unitario ($/kg) (*)</t>
  </si>
  <si>
    <t>ESCENARIOS COSTO UNITARIO  ($/kg)</t>
  </si>
  <si>
    <t>MORA HIBRIDA AÑO 3</t>
  </si>
  <si>
    <t>N° Jornadas/HA.</t>
  </si>
  <si>
    <t>Cantidad (Kg/l/u)/HA.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</si>
  <si>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</si>
  <si>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</si>
  <si>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</si>
  <si>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7. El  costo de la mano de obra incluye impuestos e  imposiciones</t>
  </si>
  <si>
    <t>6. La cosecha JH equivale al valor por kilo cosechado ($250)</t>
  </si>
  <si>
    <t>ENE-MARZO</t>
  </si>
  <si>
    <t>JUNIO-2022</t>
  </si>
  <si>
    <t>SAN JAVIER</t>
  </si>
  <si>
    <t>SAN JAVIER-VILLA ALEGRE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</si>
</sst>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11"/>
      <color indexed="8"/>
      <name val="Calibri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4" fillId="0" borderId="0" applyFont="0" applyFill="0" applyBorder="0" applyAlignment="0" applyProtection="0"/>
  </cellStyleXfs>
  <cellXfs count="115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/>
    <xf numFmtId="3" fontId="1" fillId="2" borderId="10" xfId="0" applyNumberFormat="1" applyFont="1" applyFill="1" applyBorder="1" applyAlignment="1"/>
    <xf numFmtId="49" fontId="3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right" vertical="center" wrapText="1"/>
    </xf>
    <xf numFmtId="0" fontId="6" fillId="0" borderId="0" xfId="0" applyNumberFormat="1" applyFont="1" applyAlignment="1"/>
    <xf numFmtId="0" fontId="6" fillId="0" borderId="0" xfId="0" applyFont="1" applyAlignment="1"/>
    <xf numFmtId="0" fontId="0" fillId="2" borderId="1" xfId="0" applyFont="1" applyFill="1" applyBorder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3" fontId="1" fillId="2" borderId="1" xfId="0" applyNumberFormat="1" applyFont="1" applyFill="1" applyBorder="1" applyAlignment="1"/>
    <xf numFmtId="0" fontId="6" fillId="2" borderId="1" xfId="0" applyFont="1" applyFill="1" applyBorder="1" applyAlignment="1"/>
    <xf numFmtId="0" fontId="5" fillId="3" borderId="1" xfId="0" applyFont="1" applyFill="1" applyBorder="1" applyAlignment="1">
      <alignment vertical="center"/>
    </xf>
    <xf numFmtId="0" fontId="6" fillId="0" borderId="1" xfId="0" applyNumberFormat="1" applyFont="1" applyBorder="1" applyAlignment="1"/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3" fillId="2" borderId="1" xfId="0" applyFont="1" applyFill="1" applyBorder="1" applyAlignment="1"/>
    <xf numFmtId="49" fontId="13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6" borderId="1" xfId="0" applyFont="1" applyFill="1" applyBorder="1" applyAlignment="1"/>
    <xf numFmtId="0" fontId="10" fillId="6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165" fontId="10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165" fontId="11" fillId="2" borderId="1" xfId="0" applyNumberFormat="1" applyFont="1" applyFill="1" applyBorder="1" applyAlignment="1">
      <alignment vertical="center"/>
    </xf>
    <xf numFmtId="0" fontId="13" fillId="0" borderId="1" xfId="0" applyNumberFormat="1" applyFont="1" applyBorder="1" applyAlignment="1"/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165" fontId="5" fillId="5" borderId="13" xfId="0" applyNumberFormat="1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165" fontId="5" fillId="3" borderId="15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165" fontId="5" fillId="5" borderId="15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165" fontId="5" fillId="5" borderId="18" xfId="0" applyNumberFormat="1" applyFont="1" applyFill="1" applyBorder="1" applyAlignment="1">
      <alignment vertical="center"/>
    </xf>
    <xf numFmtId="49" fontId="11" fillId="2" borderId="2" xfId="0" applyNumberFormat="1" applyFont="1" applyFill="1" applyBorder="1" applyAlignment="1">
      <alignment vertical="center"/>
    </xf>
    <xf numFmtId="0" fontId="13" fillId="2" borderId="3" xfId="0" applyFont="1" applyFill="1" applyBorder="1" applyAlignment="1"/>
    <xf numFmtId="0" fontId="13" fillId="2" borderId="4" xfId="0" applyFont="1" applyFill="1" applyBorder="1" applyAlignment="1"/>
    <xf numFmtId="49" fontId="13" fillId="2" borderId="5" xfId="0" applyNumberFormat="1" applyFont="1" applyFill="1" applyBorder="1" applyAlignment="1">
      <alignment vertical="center"/>
    </xf>
    <xf numFmtId="0" fontId="13" fillId="2" borderId="6" xfId="0" applyFont="1" applyFill="1" applyBorder="1" applyAlignment="1"/>
    <xf numFmtId="49" fontId="13" fillId="2" borderId="7" xfId="0" applyNumberFormat="1" applyFont="1" applyFill="1" applyBorder="1" applyAlignment="1">
      <alignment vertical="center"/>
    </xf>
    <xf numFmtId="0" fontId="13" fillId="2" borderId="8" xfId="0" applyFont="1" applyFill="1" applyBorder="1" applyAlignment="1"/>
    <xf numFmtId="0" fontId="13" fillId="2" borderId="9" xfId="0" applyFont="1" applyFill="1" applyBorder="1" applyAlignment="1"/>
    <xf numFmtId="0" fontId="13" fillId="8" borderId="10" xfId="0" applyFont="1" applyFill="1" applyBorder="1" applyAlignment="1"/>
    <xf numFmtId="49" fontId="11" fillId="7" borderId="10" xfId="0" applyNumberFormat="1" applyFont="1" applyFill="1" applyBorder="1" applyAlignment="1">
      <alignment vertical="center"/>
    </xf>
    <xf numFmtId="49" fontId="11" fillId="7" borderId="10" xfId="0" applyNumberFormat="1" applyFont="1" applyFill="1" applyBorder="1" applyAlignment="1">
      <alignment horizontal="center" vertical="center"/>
    </xf>
    <xf numFmtId="49" fontId="13" fillId="7" borderId="10" xfId="0" applyNumberFormat="1" applyFont="1" applyFill="1" applyBorder="1" applyAlignment="1"/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vertical="center"/>
    </xf>
    <xf numFmtId="9" fontId="13" fillId="2" borderId="10" xfId="0" applyNumberFormat="1" applyFont="1" applyFill="1" applyBorder="1" applyAlignment="1"/>
    <xf numFmtId="0" fontId="11" fillId="2" borderId="10" xfId="0" applyNumberFormat="1" applyFont="1" applyFill="1" applyBorder="1" applyAlignment="1">
      <alignment vertical="center"/>
    </xf>
    <xf numFmtId="166" fontId="11" fillId="2" borderId="10" xfId="0" applyNumberFormat="1" applyFont="1" applyFill="1" applyBorder="1" applyAlignment="1">
      <alignment vertical="center"/>
    </xf>
    <xf numFmtId="166" fontId="11" fillId="7" borderId="10" xfId="0" applyNumberFormat="1" applyFont="1" applyFill="1" applyBorder="1" applyAlignment="1">
      <alignment vertical="center"/>
    </xf>
    <xf numFmtId="9" fontId="11" fillId="7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41" fontId="11" fillId="7" borderId="10" xfId="1" applyFont="1" applyFill="1" applyBorder="1" applyAlignment="1">
      <alignment vertical="center"/>
    </xf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wrapText="1"/>
    </xf>
    <xf numFmtId="49" fontId="5" fillId="3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horizontal="center" wrapText="1"/>
    </xf>
    <xf numFmtId="164" fontId="2" fillId="2" borderId="10" xfId="0" applyNumberFormat="1" applyFont="1" applyFill="1" applyBorder="1" applyAlignment="1"/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 applyAlignment="1"/>
    <xf numFmtId="0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wrapText="1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9" fontId="5" fillId="3" borderId="19" xfId="0" applyNumberFormat="1" applyFont="1" applyFill="1" applyBorder="1" applyAlignment="1">
      <alignment horizontal="center" vertical="center" wrapText="1"/>
    </xf>
    <xf numFmtId="49" fontId="1" fillId="2" borderId="19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49" fontId="5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/>
    </xf>
    <xf numFmtId="167" fontId="1" fillId="2" borderId="10" xfId="0" applyNumberFormat="1" applyFont="1" applyFill="1" applyBorder="1" applyAlignment="1"/>
    <xf numFmtId="167" fontId="1" fillId="2" borderId="10" xfId="0" applyNumberFormat="1" applyFont="1" applyFill="1" applyBorder="1" applyAlignment="1">
      <alignment horizontal="right" wrapText="1"/>
    </xf>
    <xf numFmtId="49" fontId="14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752474</xdr:colOff>
      <xdr:row>0</xdr:row>
      <xdr:rowOff>180975</xdr:rowOff>
    </xdr:from>
    <xdr:to>
      <xdr:col>7</xdr:col>
      <xdr:colOff>2240</xdr:colOff>
      <xdr:row>7</xdr:row>
      <xdr:rowOff>22559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4" y="180975"/>
          <a:ext cx="58007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zoomScale="98" zoomScaleNormal="98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1.42578125" style="2" customWidth="1"/>
    <col min="2" max="2" width="20.14062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14"/>
      <c r="B1" s="14"/>
      <c r="C1" s="14"/>
      <c r="D1" s="14"/>
      <c r="E1" s="14"/>
      <c r="F1" s="14"/>
      <c r="G1" s="14"/>
    </row>
    <row r="2" spans="1:7" ht="15" customHeight="1" x14ac:dyDescent="0.25">
      <c r="A2" s="14"/>
      <c r="B2" s="14"/>
      <c r="C2" s="14"/>
      <c r="D2" s="14"/>
      <c r="E2" s="14"/>
      <c r="F2" s="14"/>
      <c r="G2" s="14"/>
    </row>
    <row r="3" spans="1:7" ht="15" customHeight="1" x14ac:dyDescent="0.25">
      <c r="A3" s="14"/>
      <c r="B3" s="14"/>
      <c r="C3" s="14"/>
      <c r="D3" s="14"/>
      <c r="E3" s="14"/>
      <c r="F3" s="14"/>
      <c r="G3" s="14"/>
    </row>
    <row r="4" spans="1:7" ht="15" customHeight="1" x14ac:dyDescent="0.25">
      <c r="A4" s="14"/>
      <c r="B4" s="14"/>
      <c r="C4" s="14"/>
      <c r="D4" s="14"/>
      <c r="E4" s="14"/>
      <c r="F4" s="14"/>
      <c r="G4" s="14"/>
    </row>
    <row r="5" spans="1:7" ht="15" customHeight="1" x14ac:dyDescent="0.25">
      <c r="A5" s="14"/>
      <c r="B5" s="14"/>
      <c r="C5" s="14"/>
      <c r="D5" s="14"/>
      <c r="E5" s="14"/>
      <c r="F5" s="14"/>
      <c r="G5" s="14"/>
    </row>
    <row r="6" spans="1:7" ht="15" customHeight="1" x14ac:dyDescent="0.25">
      <c r="A6" s="14"/>
      <c r="B6" s="14"/>
      <c r="C6" s="14"/>
      <c r="D6" s="14"/>
      <c r="E6" s="14"/>
      <c r="F6" s="14"/>
      <c r="G6" s="14"/>
    </row>
    <row r="7" spans="1:7" ht="15" customHeight="1" x14ac:dyDescent="0.25">
      <c r="A7" s="14"/>
      <c r="B7" s="14"/>
      <c r="C7" s="14"/>
      <c r="D7" s="14"/>
      <c r="E7" s="14"/>
      <c r="F7" s="14"/>
      <c r="G7" s="14"/>
    </row>
    <row r="8" spans="1:7" ht="15" customHeight="1" x14ac:dyDescent="0.25">
      <c r="A8" s="14"/>
      <c r="B8" s="14"/>
      <c r="C8" s="14"/>
      <c r="D8" s="14"/>
      <c r="E8" s="14"/>
      <c r="F8" s="14"/>
      <c r="G8" s="14"/>
    </row>
    <row r="9" spans="1:7" ht="12" customHeight="1" x14ac:dyDescent="0.25">
      <c r="A9" s="14"/>
      <c r="B9" s="100" t="s">
        <v>0</v>
      </c>
      <c r="C9" s="101" t="s">
        <v>98</v>
      </c>
      <c r="D9" s="15"/>
      <c r="E9" s="108" t="s">
        <v>56</v>
      </c>
      <c r="F9" s="109"/>
      <c r="G9" s="79">
        <v>12000</v>
      </c>
    </row>
    <row r="10" spans="1:7" ht="15" x14ac:dyDescent="0.25">
      <c r="A10" s="14"/>
      <c r="B10" s="3" t="s">
        <v>1</v>
      </c>
      <c r="C10" s="11" t="s">
        <v>61</v>
      </c>
      <c r="D10" s="16"/>
      <c r="E10" s="106" t="s">
        <v>2</v>
      </c>
      <c r="F10" s="107"/>
      <c r="G10" s="4" t="s">
        <v>63</v>
      </c>
    </row>
    <row r="11" spans="1:7" ht="12.75" customHeight="1" x14ac:dyDescent="0.25">
      <c r="A11" s="14"/>
      <c r="B11" s="3" t="s">
        <v>3</v>
      </c>
      <c r="C11" s="4" t="s">
        <v>62</v>
      </c>
      <c r="D11" s="16"/>
      <c r="E11" s="106" t="s">
        <v>57</v>
      </c>
      <c r="F11" s="107"/>
      <c r="G11" s="102">
        <v>800</v>
      </c>
    </row>
    <row r="12" spans="1:7" ht="11.25" customHeight="1" x14ac:dyDescent="0.25">
      <c r="A12" s="14"/>
      <c r="B12" s="3" t="s">
        <v>4</v>
      </c>
      <c r="C12" s="5" t="s">
        <v>55</v>
      </c>
      <c r="D12" s="16"/>
      <c r="E12" s="6" t="s">
        <v>5</v>
      </c>
      <c r="F12" s="86"/>
      <c r="G12" s="103">
        <f>(G9*G11)</f>
        <v>9600000</v>
      </c>
    </row>
    <row r="13" spans="1:7" ht="11.25" customHeight="1" x14ac:dyDescent="0.25">
      <c r="A13" s="14"/>
      <c r="B13" s="3" t="s">
        <v>6</v>
      </c>
      <c r="C13" s="114" t="s">
        <v>108</v>
      </c>
      <c r="D13" s="16"/>
      <c r="E13" s="106" t="s">
        <v>7</v>
      </c>
      <c r="F13" s="107"/>
      <c r="G13" s="4" t="s">
        <v>64</v>
      </c>
    </row>
    <row r="14" spans="1:7" ht="26.25" customHeight="1" x14ac:dyDescent="0.25">
      <c r="A14" s="14"/>
      <c r="B14" s="3" t="s">
        <v>8</v>
      </c>
      <c r="C14" s="114" t="s">
        <v>109</v>
      </c>
      <c r="D14" s="16"/>
      <c r="E14" s="106" t="s">
        <v>9</v>
      </c>
      <c r="F14" s="107"/>
      <c r="G14" s="4" t="s">
        <v>106</v>
      </c>
    </row>
    <row r="15" spans="1:7" ht="15" x14ac:dyDescent="0.25">
      <c r="A15" s="14"/>
      <c r="B15" s="3" t="s">
        <v>10</v>
      </c>
      <c r="C15" s="4" t="s">
        <v>107</v>
      </c>
      <c r="D15" s="16"/>
      <c r="E15" s="110" t="s">
        <v>11</v>
      </c>
      <c r="F15" s="111"/>
      <c r="G15" s="5" t="s">
        <v>65</v>
      </c>
    </row>
    <row r="16" spans="1:7" ht="12" customHeight="1" x14ac:dyDescent="0.25">
      <c r="A16" s="14"/>
      <c r="B16" s="34"/>
      <c r="C16" s="35"/>
      <c r="D16" s="16"/>
      <c r="E16" s="16"/>
      <c r="F16" s="16"/>
      <c r="G16" s="36"/>
    </row>
    <row r="17" spans="1:7" ht="12" customHeight="1" x14ac:dyDescent="0.25">
      <c r="A17" s="14"/>
      <c r="B17" s="112" t="s">
        <v>12</v>
      </c>
      <c r="C17" s="113"/>
      <c r="D17" s="113"/>
      <c r="E17" s="113"/>
      <c r="F17" s="113"/>
      <c r="G17" s="113"/>
    </row>
    <row r="18" spans="1:7" ht="12" customHeight="1" x14ac:dyDescent="0.25">
      <c r="A18" s="14"/>
      <c r="B18" s="15"/>
      <c r="C18" s="22"/>
      <c r="D18" s="22"/>
      <c r="E18" s="22"/>
      <c r="F18" s="15"/>
      <c r="G18" s="15"/>
    </row>
    <row r="19" spans="1:7" ht="12" customHeight="1" x14ac:dyDescent="0.25">
      <c r="A19" s="14"/>
      <c r="B19" s="73" t="s">
        <v>13</v>
      </c>
      <c r="C19" s="23"/>
      <c r="D19" s="23"/>
      <c r="E19" s="23"/>
      <c r="F19" s="23"/>
      <c r="G19" s="23"/>
    </row>
    <row r="20" spans="1:7" ht="24" customHeight="1" x14ac:dyDescent="0.25">
      <c r="A20" s="14"/>
      <c r="B20" s="95" t="s">
        <v>14</v>
      </c>
      <c r="C20" s="77" t="s">
        <v>15</v>
      </c>
      <c r="D20" s="77" t="s">
        <v>99</v>
      </c>
      <c r="E20" s="77" t="s">
        <v>17</v>
      </c>
      <c r="F20" s="77" t="s">
        <v>18</v>
      </c>
      <c r="G20" s="77" t="s">
        <v>19</v>
      </c>
    </row>
    <row r="21" spans="1:7" ht="12.75" customHeight="1" x14ac:dyDescent="0.25">
      <c r="A21" s="14"/>
      <c r="B21" s="96" t="s">
        <v>66</v>
      </c>
      <c r="C21" s="97" t="s">
        <v>20</v>
      </c>
      <c r="D21" s="98">
        <v>1</v>
      </c>
      <c r="E21" s="97" t="s">
        <v>73</v>
      </c>
      <c r="F21" s="99">
        <v>30000</v>
      </c>
      <c r="G21" s="99">
        <f>(D21*F21)</f>
        <v>30000</v>
      </c>
    </row>
    <row r="22" spans="1:7" ht="15" x14ac:dyDescent="0.25">
      <c r="A22" s="14"/>
      <c r="B22" s="96" t="s">
        <v>67</v>
      </c>
      <c r="C22" s="97" t="s">
        <v>20</v>
      </c>
      <c r="D22" s="98">
        <v>15</v>
      </c>
      <c r="E22" s="97" t="s">
        <v>73</v>
      </c>
      <c r="F22" s="99">
        <v>30000</v>
      </c>
      <c r="G22" s="99">
        <f>(D22*F22)</f>
        <v>450000</v>
      </c>
    </row>
    <row r="23" spans="1:7" ht="15" x14ac:dyDescent="0.25">
      <c r="A23" s="14"/>
      <c r="B23" s="96" t="s">
        <v>68</v>
      </c>
      <c r="C23" s="97" t="s">
        <v>20</v>
      </c>
      <c r="D23" s="98">
        <v>6</v>
      </c>
      <c r="E23" s="97" t="s">
        <v>73</v>
      </c>
      <c r="F23" s="99">
        <v>30000</v>
      </c>
      <c r="G23" s="99">
        <f>D23*F23</f>
        <v>180000</v>
      </c>
    </row>
    <row r="24" spans="1:7" ht="15" x14ac:dyDescent="0.25">
      <c r="A24" s="14"/>
      <c r="B24" s="96" t="s">
        <v>69</v>
      </c>
      <c r="C24" s="97" t="s">
        <v>20</v>
      </c>
      <c r="D24" s="98">
        <v>5</v>
      </c>
      <c r="E24" s="97" t="s">
        <v>74</v>
      </c>
      <c r="F24" s="99">
        <v>30000</v>
      </c>
      <c r="G24" s="99">
        <f t="shared" ref="G24:G26" si="0">D24*F24</f>
        <v>150000</v>
      </c>
    </row>
    <row r="25" spans="1:7" ht="15" x14ac:dyDescent="0.25">
      <c r="A25" s="14"/>
      <c r="B25" s="96" t="s">
        <v>70</v>
      </c>
      <c r="C25" s="97" t="s">
        <v>20</v>
      </c>
      <c r="D25" s="98">
        <v>12</v>
      </c>
      <c r="E25" s="97" t="s">
        <v>75</v>
      </c>
      <c r="F25" s="99">
        <v>30000</v>
      </c>
      <c r="G25" s="99">
        <f t="shared" si="0"/>
        <v>360000</v>
      </c>
    </row>
    <row r="26" spans="1:7" ht="15" x14ac:dyDescent="0.25">
      <c r="A26" s="14"/>
      <c r="B26" s="96" t="s">
        <v>71</v>
      </c>
      <c r="C26" s="97" t="s">
        <v>20</v>
      </c>
      <c r="D26" s="98">
        <v>6</v>
      </c>
      <c r="E26" s="97" t="s">
        <v>76</v>
      </c>
      <c r="F26" s="99">
        <v>30000</v>
      </c>
      <c r="G26" s="99">
        <f t="shared" si="0"/>
        <v>180000</v>
      </c>
    </row>
    <row r="27" spans="1:7" ht="12.75" customHeight="1" x14ac:dyDescent="0.25">
      <c r="A27" s="14"/>
      <c r="B27" s="96" t="s">
        <v>72</v>
      </c>
      <c r="C27" s="97" t="s">
        <v>20</v>
      </c>
      <c r="D27" s="98">
        <v>100</v>
      </c>
      <c r="E27" s="97" t="s">
        <v>106</v>
      </c>
      <c r="F27" s="99">
        <v>30000</v>
      </c>
      <c r="G27" s="99">
        <f>D27*F27</f>
        <v>3000000</v>
      </c>
    </row>
    <row r="28" spans="1:7" ht="12.75" customHeight="1" x14ac:dyDescent="0.25">
      <c r="A28" s="14"/>
      <c r="B28" s="76" t="s">
        <v>21</v>
      </c>
      <c r="C28" s="90"/>
      <c r="D28" s="90"/>
      <c r="E28" s="90"/>
      <c r="F28" s="91"/>
      <c r="G28" s="84">
        <f>SUM(G21:G27)</f>
        <v>4350000</v>
      </c>
    </row>
    <row r="29" spans="1:7" ht="12" customHeight="1" x14ac:dyDescent="0.25">
      <c r="A29" s="14"/>
      <c r="B29" s="15"/>
      <c r="C29" s="15"/>
      <c r="D29" s="15"/>
      <c r="E29" s="15"/>
      <c r="F29" s="21"/>
      <c r="G29" s="21"/>
    </row>
    <row r="30" spans="1:7" ht="12" customHeight="1" x14ac:dyDescent="0.25">
      <c r="A30" s="14"/>
      <c r="B30" s="73" t="s">
        <v>22</v>
      </c>
      <c r="C30" s="24"/>
      <c r="D30" s="24"/>
      <c r="E30" s="24"/>
      <c r="F30" s="23"/>
      <c r="G30" s="23"/>
    </row>
    <row r="31" spans="1:7" ht="24" customHeight="1" x14ac:dyDescent="0.25">
      <c r="A31" s="14"/>
      <c r="B31" s="74" t="s">
        <v>14</v>
      </c>
      <c r="C31" s="77" t="s">
        <v>15</v>
      </c>
      <c r="D31" s="77" t="s">
        <v>16</v>
      </c>
      <c r="E31" s="74" t="s">
        <v>17</v>
      </c>
      <c r="F31" s="77" t="s">
        <v>18</v>
      </c>
      <c r="G31" s="74" t="s">
        <v>19</v>
      </c>
    </row>
    <row r="32" spans="1:7" ht="12" customHeight="1" x14ac:dyDescent="0.25">
      <c r="A32" s="14"/>
      <c r="B32" s="93" t="s">
        <v>103</v>
      </c>
      <c r="C32" s="94"/>
      <c r="D32" s="94"/>
      <c r="E32" s="94"/>
      <c r="F32" s="93"/>
      <c r="G32" s="93"/>
    </row>
    <row r="33" spans="1:11" ht="12" customHeight="1" x14ac:dyDescent="0.25">
      <c r="A33" s="14"/>
      <c r="B33" s="76" t="s">
        <v>23</v>
      </c>
      <c r="C33" s="90"/>
      <c r="D33" s="90"/>
      <c r="E33" s="90"/>
      <c r="F33" s="91"/>
      <c r="G33" s="91">
        <f>G32</f>
        <v>0</v>
      </c>
    </row>
    <row r="34" spans="1:11" ht="12" customHeight="1" x14ac:dyDescent="0.25">
      <c r="A34" s="14"/>
      <c r="B34" s="16"/>
      <c r="C34" s="16"/>
      <c r="D34" s="16"/>
      <c r="E34" s="16"/>
      <c r="F34" s="17"/>
      <c r="G34" s="17"/>
    </row>
    <row r="35" spans="1:11" ht="12" customHeight="1" x14ac:dyDescent="0.25">
      <c r="A35" s="14"/>
      <c r="B35" s="73" t="s">
        <v>24</v>
      </c>
      <c r="C35" s="24"/>
      <c r="D35" s="24"/>
      <c r="E35" s="24"/>
      <c r="F35" s="23"/>
      <c r="G35" s="23"/>
    </row>
    <row r="36" spans="1:11" ht="24" customHeight="1" x14ac:dyDescent="0.25">
      <c r="A36" s="14"/>
      <c r="B36" s="74" t="s">
        <v>14</v>
      </c>
      <c r="C36" s="74" t="s">
        <v>15</v>
      </c>
      <c r="D36" s="74" t="s">
        <v>16</v>
      </c>
      <c r="E36" s="74" t="s">
        <v>17</v>
      </c>
      <c r="F36" s="77" t="s">
        <v>18</v>
      </c>
      <c r="G36" s="74" t="s">
        <v>19</v>
      </c>
    </row>
    <row r="37" spans="1:11" ht="12.75" customHeight="1" x14ac:dyDescent="0.25">
      <c r="A37" s="14"/>
      <c r="B37" s="75" t="s">
        <v>103</v>
      </c>
      <c r="C37" s="80"/>
      <c r="D37" s="87"/>
      <c r="E37" s="88"/>
      <c r="F37" s="89"/>
      <c r="G37" s="89"/>
    </row>
    <row r="38" spans="1:11" ht="12.75" customHeight="1" x14ac:dyDescent="0.25">
      <c r="A38" s="14"/>
      <c r="B38" s="76" t="s">
        <v>25</v>
      </c>
      <c r="C38" s="90"/>
      <c r="D38" s="90"/>
      <c r="E38" s="90"/>
      <c r="F38" s="91"/>
      <c r="G38" s="92">
        <f>SUM(G37:G37)</f>
        <v>0</v>
      </c>
    </row>
    <row r="39" spans="1:11" ht="12" customHeight="1" x14ac:dyDescent="0.25">
      <c r="A39" s="14"/>
      <c r="B39" s="16"/>
      <c r="C39" s="16"/>
      <c r="D39" s="16"/>
      <c r="E39" s="16"/>
      <c r="F39" s="17"/>
      <c r="G39" s="17"/>
    </row>
    <row r="40" spans="1:11" ht="12" customHeight="1" x14ac:dyDescent="0.25">
      <c r="A40" s="14"/>
      <c r="B40" s="73" t="s">
        <v>26</v>
      </c>
      <c r="C40" s="24"/>
      <c r="D40" s="24"/>
      <c r="E40" s="24"/>
      <c r="F40" s="23"/>
      <c r="G40" s="23"/>
    </row>
    <row r="41" spans="1:11" ht="24" customHeight="1" x14ac:dyDescent="0.25">
      <c r="A41" s="14"/>
      <c r="B41" s="77" t="s">
        <v>27</v>
      </c>
      <c r="C41" s="77" t="s">
        <v>28</v>
      </c>
      <c r="D41" s="77" t="s">
        <v>100</v>
      </c>
      <c r="E41" s="77" t="s">
        <v>17</v>
      </c>
      <c r="F41" s="77" t="s">
        <v>18</v>
      </c>
      <c r="G41" s="77" t="s">
        <v>19</v>
      </c>
      <c r="K41" s="2"/>
    </row>
    <row r="42" spans="1:11" ht="12.75" customHeight="1" x14ac:dyDescent="0.25">
      <c r="A42" s="14"/>
      <c r="B42" s="10" t="s">
        <v>30</v>
      </c>
      <c r="C42" s="85"/>
      <c r="D42" s="86"/>
      <c r="E42" s="85"/>
      <c r="F42" s="9"/>
      <c r="G42" s="9"/>
    </row>
    <row r="43" spans="1:11" ht="12.75" customHeight="1" x14ac:dyDescent="0.25">
      <c r="A43" s="14"/>
      <c r="B43" s="6" t="s">
        <v>78</v>
      </c>
      <c r="C43" s="7" t="s">
        <v>77</v>
      </c>
      <c r="D43" s="8">
        <v>250</v>
      </c>
      <c r="E43" s="7" t="s">
        <v>89</v>
      </c>
      <c r="F43" s="9">
        <v>1340</v>
      </c>
      <c r="G43" s="9">
        <f>(D43*F43)</f>
        <v>335000</v>
      </c>
    </row>
    <row r="44" spans="1:11" ht="12.75" customHeight="1" x14ac:dyDescent="0.25">
      <c r="A44" s="14"/>
      <c r="B44" s="6" t="s">
        <v>79</v>
      </c>
      <c r="C44" s="7" t="s">
        <v>77</v>
      </c>
      <c r="D44" s="8">
        <v>100</v>
      </c>
      <c r="E44" s="7" t="s">
        <v>89</v>
      </c>
      <c r="F44" s="9">
        <v>1880</v>
      </c>
      <c r="G44" s="9">
        <f t="shared" ref="G44:G46" si="1">(D44*F44)</f>
        <v>188000</v>
      </c>
    </row>
    <row r="45" spans="1:11" ht="12.75" customHeight="1" x14ac:dyDescent="0.25">
      <c r="A45" s="14"/>
      <c r="B45" s="6" t="s">
        <v>80</v>
      </c>
      <c r="C45" s="7" t="s">
        <v>77</v>
      </c>
      <c r="D45" s="8">
        <v>300</v>
      </c>
      <c r="E45" s="7" t="s">
        <v>93</v>
      </c>
      <c r="F45" s="9">
        <v>1390</v>
      </c>
      <c r="G45" s="9">
        <f t="shared" si="1"/>
        <v>417000</v>
      </c>
    </row>
    <row r="46" spans="1:11" ht="12.75" customHeight="1" x14ac:dyDescent="0.25">
      <c r="A46" s="14"/>
      <c r="B46" s="6" t="s">
        <v>81</v>
      </c>
      <c r="C46" s="7" t="s">
        <v>77</v>
      </c>
      <c r="D46" s="8">
        <v>100</v>
      </c>
      <c r="E46" s="7" t="s">
        <v>89</v>
      </c>
      <c r="F46" s="9">
        <v>1700</v>
      </c>
      <c r="G46" s="9">
        <f t="shared" si="1"/>
        <v>170000</v>
      </c>
    </row>
    <row r="47" spans="1:11" ht="12.75" customHeight="1" x14ac:dyDescent="0.25">
      <c r="A47" s="14"/>
      <c r="B47" s="10" t="s">
        <v>58</v>
      </c>
      <c r="C47" s="7"/>
      <c r="D47" s="8"/>
      <c r="E47" s="7"/>
      <c r="F47" s="9"/>
      <c r="G47" s="9"/>
    </row>
    <row r="48" spans="1:11" ht="12.75" customHeight="1" x14ac:dyDescent="0.25">
      <c r="A48" s="14"/>
      <c r="B48" s="6" t="s">
        <v>82</v>
      </c>
      <c r="C48" s="7" t="s">
        <v>59</v>
      </c>
      <c r="D48" s="8">
        <v>3</v>
      </c>
      <c r="E48" s="7" t="s">
        <v>94</v>
      </c>
      <c r="F48" s="9">
        <v>18100</v>
      </c>
      <c r="G48" s="9">
        <f>D48*F48</f>
        <v>54300</v>
      </c>
    </row>
    <row r="49" spans="1:255" ht="12.75" customHeight="1" x14ac:dyDescent="0.25">
      <c r="A49" s="14"/>
      <c r="B49" s="6" t="s">
        <v>83</v>
      </c>
      <c r="C49" s="7" t="s">
        <v>59</v>
      </c>
      <c r="D49" s="86">
        <v>1</v>
      </c>
      <c r="E49" s="85" t="s">
        <v>90</v>
      </c>
      <c r="F49" s="9">
        <v>39000</v>
      </c>
      <c r="G49" s="9">
        <f>D49*F49</f>
        <v>39000</v>
      </c>
    </row>
    <row r="50" spans="1:255" ht="12.75" customHeight="1" x14ac:dyDescent="0.25">
      <c r="A50" s="14"/>
      <c r="B50" s="6" t="s">
        <v>84</v>
      </c>
      <c r="C50" s="7" t="s">
        <v>59</v>
      </c>
      <c r="D50" s="8">
        <v>2</v>
      </c>
      <c r="E50" s="7" t="s">
        <v>94</v>
      </c>
      <c r="F50" s="9">
        <v>43000</v>
      </c>
      <c r="G50" s="9">
        <f t="shared" ref="G50" si="2">D50*F50</f>
        <v>86000</v>
      </c>
    </row>
    <row r="51" spans="1:255" ht="12.75" customHeight="1" x14ac:dyDescent="0.25">
      <c r="A51" s="14"/>
      <c r="B51" s="6" t="s">
        <v>85</v>
      </c>
      <c r="C51" s="7" t="s">
        <v>59</v>
      </c>
      <c r="D51" s="8">
        <v>1</v>
      </c>
      <c r="E51" s="7" t="s">
        <v>91</v>
      </c>
      <c r="F51" s="9">
        <v>11800</v>
      </c>
      <c r="G51" s="9">
        <f>(D51*F51)</f>
        <v>11800</v>
      </c>
    </row>
    <row r="52" spans="1:255" ht="12.75" customHeight="1" x14ac:dyDescent="0.25">
      <c r="A52" s="14"/>
      <c r="B52" s="10" t="s">
        <v>60</v>
      </c>
      <c r="C52" s="7"/>
      <c r="D52" s="8"/>
      <c r="E52" s="7"/>
      <c r="F52" s="9"/>
      <c r="G52" s="9"/>
    </row>
    <row r="53" spans="1:255" ht="12.75" customHeight="1" x14ac:dyDescent="0.25">
      <c r="A53" s="14"/>
      <c r="B53" s="6" t="s">
        <v>86</v>
      </c>
      <c r="C53" s="7" t="s">
        <v>77</v>
      </c>
      <c r="D53" s="8">
        <v>5</v>
      </c>
      <c r="E53" s="7" t="s">
        <v>94</v>
      </c>
      <c r="F53" s="9">
        <v>17000</v>
      </c>
      <c r="G53" s="9">
        <f t="shared" ref="G53:G55" si="3">(D53*F53)</f>
        <v>85000</v>
      </c>
    </row>
    <row r="54" spans="1:255" ht="12.75" customHeight="1" x14ac:dyDescent="0.25">
      <c r="A54" s="14"/>
      <c r="B54" s="6" t="s">
        <v>87</v>
      </c>
      <c r="C54" s="7" t="s">
        <v>77</v>
      </c>
      <c r="D54" s="8">
        <v>5</v>
      </c>
      <c r="E54" s="7" t="s">
        <v>92</v>
      </c>
      <c r="F54" s="9">
        <v>14500</v>
      </c>
      <c r="G54" s="9">
        <f t="shared" si="3"/>
        <v>72500</v>
      </c>
    </row>
    <row r="55" spans="1:255" ht="12.75" customHeight="1" x14ac:dyDescent="0.25">
      <c r="A55" s="14"/>
      <c r="B55" s="6" t="s">
        <v>88</v>
      </c>
      <c r="C55" s="7" t="s">
        <v>77</v>
      </c>
      <c r="D55" s="8">
        <v>4</v>
      </c>
      <c r="E55" s="7" t="s">
        <v>92</v>
      </c>
      <c r="F55" s="9">
        <v>19000</v>
      </c>
      <c r="G55" s="9">
        <f t="shared" si="3"/>
        <v>76000</v>
      </c>
    </row>
    <row r="56" spans="1:255" ht="13.5" customHeight="1" x14ac:dyDescent="0.25">
      <c r="A56" s="14"/>
      <c r="B56" s="76" t="s">
        <v>31</v>
      </c>
      <c r="C56" s="82"/>
      <c r="D56" s="82"/>
      <c r="E56" s="82"/>
      <c r="F56" s="83"/>
      <c r="G56" s="84">
        <f>SUM(G42:G55)</f>
        <v>1534600</v>
      </c>
    </row>
    <row r="57" spans="1:255" ht="12" customHeight="1" x14ac:dyDescent="0.25">
      <c r="A57" s="14"/>
      <c r="B57" s="15"/>
      <c r="C57" s="15"/>
      <c r="D57" s="15"/>
      <c r="E57" s="25"/>
      <c r="F57" s="21"/>
      <c r="G57" s="21"/>
    </row>
    <row r="58" spans="1:255" ht="12" customHeight="1" x14ac:dyDescent="0.25">
      <c r="A58" s="14"/>
      <c r="B58" s="73" t="s">
        <v>32</v>
      </c>
      <c r="C58" s="24"/>
      <c r="D58" s="24"/>
      <c r="E58" s="24"/>
      <c r="F58" s="23"/>
      <c r="G58" s="23"/>
    </row>
    <row r="59" spans="1:255" ht="24" customHeight="1" x14ac:dyDescent="0.25">
      <c r="A59" s="14"/>
      <c r="B59" s="74" t="s">
        <v>33</v>
      </c>
      <c r="C59" s="77" t="s">
        <v>28</v>
      </c>
      <c r="D59" s="77" t="s">
        <v>29</v>
      </c>
      <c r="E59" s="74" t="s">
        <v>17</v>
      </c>
      <c r="F59" s="77" t="s">
        <v>18</v>
      </c>
      <c r="G59" s="74" t="s">
        <v>19</v>
      </c>
    </row>
    <row r="60" spans="1:255" ht="12.75" customHeight="1" x14ac:dyDescent="0.25">
      <c r="A60" s="14"/>
      <c r="B60" s="75" t="s">
        <v>103</v>
      </c>
      <c r="C60" s="78"/>
      <c r="D60" s="79"/>
      <c r="E60" s="80"/>
      <c r="F60" s="81"/>
      <c r="G60" s="79"/>
    </row>
    <row r="61" spans="1:255" s="13" customFormat="1" ht="13.5" customHeight="1" x14ac:dyDescent="0.25">
      <c r="A61" s="18"/>
      <c r="B61" s="76" t="s">
        <v>34</v>
      </c>
      <c r="C61" s="82"/>
      <c r="D61" s="82"/>
      <c r="E61" s="82"/>
      <c r="F61" s="83"/>
      <c r="G61" s="84"/>
      <c r="H61" s="20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  <c r="DB61" s="12"/>
      <c r="DC61" s="12"/>
      <c r="DD61" s="12"/>
      <c r="DE61" s="12"/>
      <c r="DF61" s="12"/>
      <c r="DG61" s="12"/>
      <c r="DH61" s="12"/>
      <c r="DI61" s="12"/>
      <c r="DJ61" s="12"/>
      <c r="DK61" s="12"/>
      <c r="DL61" s="12"/>
      <c r="DM61" s="12"/>
      <c r="DN61" s="12"/>
      <c r="DO61" s="12"/>
      <c r="DP61" s="12"/>
      <c r="DQ61" s="12"/>
      <c r="DR61" s="12"/>
      <c r="DS61" s="12"/>
      <c r="DT61" s="12"/>
      <c r="DU61" s="12"/>
      <c r="DV61" s="12"/>
      <c r="DW61" s="12"/>
      <c r="DX61" s="12"/>
      <c r="DY61" s="12"/>
      <c r="DZ61" s="12"/>
      <c r="EA61" s="12"/>
      <c r="EB61" s="12"/>
      <c r="EC61" s="12"/>
      <c r="ED61" s="12"/>
      <c r="EE61" s="12"/>
      <c r="EF61" s="12"/>
      <c r="EG61" s="12"/>
      <c r="EH61" s="12"/>
      <c r="EI61" s="12"/>
      <c r="EJ61" s="12"/>
      <c r="EK61" s="12"/>
      <c r="EL61" s="12"/>
      <c r="EM61" s="12"/>
      <c r="EN61" s="12"/>
      <c r="EO61" s="12"/>
      <c r="EP61" s="12"/>
      <c r="EQ61" s="12"/>
      <c r="ER61" s="12"/>
      <c r="ES61" s="12"/>
      <c r="ET61" s="12"/>
      <c r="EU61" s="12"/>
      <c r="EV61" s="12"/>
      <c r="EW61" s="12"/>
      <c r="EX61" s="12"/>
      <c r="EY61" s="12"/>
      <c r="EZ61" s="12"/>
      <c r="FA61" s="12"/>
      <c r="FB61" s="12"/>
      <c r="FC61" s="12"/>
      <c r="FD61" s="12"/>
      <c r="FE61" s="12"/>
      <c r="FF61" s="12"/>
      <c r="FG61" s="12"/>
      <c r="FH61" s="12"/>
      <c r="FI61" s="12"/>
      <c r="FJ61" s="12"/>
      <c r="FK61" s="12"/>
      <c r="FL61" s="12"/>
      <c r="FM61" s="12"/>
      <c r="FN61" s="12"/>
      <c r="FO61" s="12"/>
      <c r="FP61" s="12"/>
      <c r="FQ61" s="12"/>
      <c r="FR61" s="12"/>
      <c r="FS61" s="12"/>
      <c r="FT61" s="12"/>
      <c r="FU61" s="12"/>
      <c r="FV61" s="12"/>
      <c r="FW61" s="12"/>
      <c r="FX61" s="12"/>
      <c r="FY61" s="12"/>
      <c r="FZ61" s="12"/>
      <c r="GA61" s="12"/>
      <c r="GB61" s="12"/>
      <c r="GC61" s="12"/>
      <c r="GD61" s="12"/>
      <c r="GE61" s="12"/>
      <c r="GF61" s="12"/>
      <c r="GG61" s="12"/>
      <c r="GH61" s="12"/>
      <c r="GI61" s="12"/>
      <c r="GJ61" s="12"/>
      <c r="GK61" s="12"/>
      <c r="GL61" s="12"/>
      <c r="GM61" s="12"/>
      <c r="GN61" s="12"/>
      <c r="GO61" s="12"/>
      <c r="GP61" s="12"/>
      <c r="GQ61" s="12"/>
      <c r="GR61" s="12"/>
      <c r="GS61" s="12"/>
      <c r="GT61" s="12"/>
      <c r="GU61" s="12"/>
      <c r="GV61" s="12"/>
      <c r="GW61" s="12"/>
      <c r="GX61" s="12"/>
      <c r="GY61" s="12"/>
      <c r="GZ61" s="12"/>
      <c r="HA61" s="12"/>
      <c r="HB61" s="12"/>
      <c r="HC61" s="12"/>
      <c r="HD61" s="12"/>
      <c r="HE61" s="12"/>
      <c r="HF61" s="12"/>
      <c r="HG61" s="12"/>
      <c r="HH61" s="12"/>
      <c r="HI61" s="12"/>
      <c r="HJ61" s="12"/>
      <c r="HK61" s="12"/>
      <c r="HL61" s="12"/>
      <c r="HM61" s="12"/>
      <c r="HN61" s="12"/>
      <c r="HO61" s="12"/>
      <c r="HP61" s="12"/>
      <c r="HQ61" s="12"/>
      <c r="HR61" s="12"/>
      <c r="HS61" s="12"/>
      <c r="HT61" s="12"/>
      <c r="HU61" s="12"/>
      <c r="HV61" s="12"/>
      <c r="HW61" s="12"/>
      <c r="HX61" s="12"/>
      <c r="HY61" s="12"/>
      <c r="HZ61" s="12"/>
      <c r="IA61" s="12"/>
      <c r="IB61" s="12"/>
      <c r="IC61" s="12"/>
      <c r="ID61" s="12"/>
      <c r="IE61" s="12"/>
      <c r="IF61" s="12"/>
      <c r="IG61" s="12"/>
      <c r="IH61" s="12"/>
      <c r="II61" s="12"/>
      <c r="IJ61" s="12"/>
      <c r="IK61" s="12"/>
      <c r="IL61" s="12"/>
      <c r="IM61" s="12"/>
      <c r="IN61" s="12"/>
      <c r="IO61" s="12"/>
      <c r="IP61" s="12"/>
      <c r="IQ61" s="12"/>
      <c r="IR61" s="12"/>
      <c r="IS61" s="12"/>
      <c r="IT61" s="12"/>
      <c r="IU61" s="12"/>
    </row>
    <row r="62" spans="1:255" ht="12" customHeight="1" x14ac:dyDescent="0.25">
      <c r="A62" s="14"/>
      <c r="B62" s="15"/>
      <c r="C62" s="15"/>
      <c r="D62" s="15"/>
      <c r="E62" s="15"/>
      <c r="F62" s="21"/>
      <c r="G62" s="21"/>
    </row>
    <row r="63" spans="1:255" ht="12" customHeight="1" x14ac:dyDescent="0.25">
      <c r="A63" s="14"/>
      <c r="B63" s="41" t="s">
        <v>35</v>
      </c>
      <c r="C63" s="42"/>
      <c r="D63" s="42"/>
      <c r="E63" s="42"/>
      <c r="F63" s="42"/>
      <c r="G63" s="43">
        <f>G28+G33+G38+G56+G61</f>
        <v>5884600</v>
      </c>
    </row>
    <row r="64" spans="1:255" ht="12" customHeight="1" x14ac:dyDescent="0.25">
      <c r="A64" s="14"/>
      <c r="B64" s="44" t="s">
        <v>36</v>
      </c>
      <c r="C64" s="19"/>
      <c r="D64" s="19"/>
      <c r="E64" s="19"/>
      <c r="F64" s="19"/>
      <c r="G64" s="45">
        <f>G63*0.05</f>
        <v>294230</v>
      </c>
    </row>
    <row r="65" spans="1:7" ht="12" customHeight="1" x14ac:dyDescent="0.25">
      <c r="A65" s="14"/>
      <c r="B65" s="46" t="s">
        <v>37</v>
      </c>
      <c r="C65" s="26"/>
      <c r="D65" s="26"/>
      <c r="E65" s="26"/>
      <c r="F65" s="26"/>
      <c r="G65" s="47">
        <f>G64+G63</f>
        <v>6178830</v>
      </c>
    </row>
    <row r="66" spans="1:7" ht="12" customHeight="1" x14ac:dyDescent="0.25">
      <c r="A66" s="14"/>
      <c r="B66" s="44" t="s">
        <v>38</v>
      </c>
      <c r="C66" s="19"/>
      <c r="D66" s="19"/>
      <c r="E66" s="19"/>
      <c r="F66" s="19"/>
      <c r="G66" s="45">
        <f>G12</f>
        <v>9600000</v>
      </c>
    </row>
    <row r="67" spans="1:7" ht="12" customHeight="1" x14ac:dyDescent="0.25">
      <c r="A67" s="14"/>
      <c r="B67" s="48" t="s">
        <v>39</v>
      </c>
      <c r="C67" s="49"/>
      <c r="D67" s="49"/>
      <c r="E67" s="49"/>
      <c r="F67" s="49"/>
      <c r="G67" s="50">
        <f>G66-G65</f>
        <v>3421170</v>
      </c>
    </row>
    <row r="68" spans="1:7" ht="12" customHeight="1" x14ac:dyDescent="0.25">
      <c r="A68" s="14"/>
      <c r="B68" s="29" t="s">
        <v>102</v>
      </c>
      <c r="C68" s="27"/>
      <c r="D68" s="27"/>
      <c r="E68" s="27"/>
      <c r="F68" s="27"/>
      <c r="G68" s="37"/>
    </row>
    <row r="69" spans="1:7" ht="12.75" customHeight="1" thickBot="1" x14ac:dyDescent="0.3">
      <c r="A69" s="14"/>
      <c r="B69" s="30"/>
      <c r="C69" s="27"/>
      <c r="D69" s="27"/>
      <c r="E69" s="27"/>
      <c r="F69" s="27"/>
      <c r="G69" s="37"/>
    </row>
    <row r="70" spans="1:7" ht="12" customHeight="1" x14ac:dyDescent="0.25">
      <c r="A70" s="14"/>
      <c r="B70" s="51" t="s">
        <v>101</v>
      </c>
      <c r="C70" s="52"/>
      <c r="D70" s="52"/>
      <c r="E70" s="52"/>
      <c r="F70" s="53"/>
      <c r="G70" s="37"/>
    </row>
    <row r="71" spans="1:7" ht="12" customHeight="1" x14ac:dyDescent="0.25">
      <c r="A71" s="14"/>
      <c r="B71" s="54" t="s">
        <v>40</v>
      </c>
      <c r="C71" s="28"/>
      <c r="D71" s="28"/>
      <c r="E71" s="28"/>
      <c r="F71" s="55"/>
      <c r="G71" s="37"/>
    </row>
    <row r="72" spans="1:7" ht="12" customHeight="1" x14ac:dyDescent="0.25">
      <c r="A72" s="14"/>
      <c r="B72" s="54" t="s">
        <v>41</v>
      </c>
      <c r="C72" s="28"/>
      <c r="D72" s="28"/>
      <c r="E72" s="28"/>
      <c r="F72" s="55"/>
      <c r="G72" s="37"/>
    </row>
    <row r="73" spans="1:7" ht="12" customHeight="1" x14ac:dyDescent="0.25">
      <c r="A73" s="14"/>
      <c r="B73" s="54" t="s">
        <v>42</v>
      </c>
      <c r="C73" s="28"/>
      <c r="D73" s="28"/>
      <c r="E73" s="28"/>
      <c r="F73" s="55"/>
      <c r="G73" s="37"/>
    </row>
    <row r="74" spans="1:7" ht="12" customHeight="1" x14ac:dyDescent="0.25">
      <c r="A74" s="14"/>
      <c r="B74" s="54" t="s">
        <v>43</v>
      </c>
      <c r="C74" s="28"/>
      <c r="D74" s="28"/>
      <c r="E74" s="28"/>
      <c r="F74" s="55"/>
      <c r="G74" s="37"/>
    </row>
    <row r="75" spans="1:7" ht="12" customHeight="1" x14ac:dyDescent="0.25">
      <c r="A75" s="14"/>
      <c r="B75" s="54" t="s">
        <v>44</v>
      </c>
      <c r="C75" s="28"/>
      <c r="D75" s="28"/>
      <c r="E75" s="28"/>
      <c r="F75" s="55"/>
      <c r="G75" s="37"/>
    </row>
    <row r="76" spans="1:7" ht="12" customHeight="1" x14ac:dyDescent="0.25">
      <c r="A76" s="14"/>
      <c r="B76" s="54" t="s">
        <v>105</v>
      </c>
      <c r="C76" s="28"/>
      <c r="D76" s="28"/>
      <c r="E76" s="28"/>
      <c r="F76" s="55"/>
      <c r="G76" s="37"/>
    </row>
    <row r="77" spans="1:7" ht="12.75" customHeight="1" thickBot="1" x14ac:dyDescent="0.3">
      <c r="A77" s="14"/>
      <c r="B77" s="56" t="s">
        <v>104</v>
      </c>
      <c r="C77" s="57"/>
      <c r="D77" s="57"/>
      <c r="E77" s="57"/>
      <c r="F77" s="58"/>
      <c r="G77" s="37"/>
    </row>
    <row r="78" spans="1:7" ht="12.75" customHeight="1" x14ac:dyDescent="0.25">
      <c r="A78" s="14"/>
      <c r="B78" s="30"/>
      <c r="C78" s="28"/>
      <c r="D78" s="28"/>
      <c r="E78" s="28"/>
      <c r="F78" s="28"/>
      <c r="G78" s="37"/>
    </row>
    <row r="79" spans="1:7" ht="15" customHeight="1" x14ac:dyDescent="0.25">
      <c r="A79" s="14"/>
      <c r="B79" s="104" t="s">
        <v>45</v>
      </c>
      <c r="C79" s="105"/>
      <c r="D79" s="59"/>
      <c r="E79" s="31"/>
      <c r="F79" s="31"/>
      <c r="G79" s="37"/>
    </row>
    <row r="80" spans="1:7" ht="12" customHeight="1" x14ac:dyDescent="0.25">
      <c r="A80" s="14"/>
      <c r="B80" s="60" t="s">
        <v>33</v>
      </c>
      <c r="C80" s="61" t="s">
        <v>46</v>
      </c>
      <c r="D80" s="62" t="s">
        <v>47</v>
      </c>
      <c r="E80" s="31"/>
      <c r="F80" s="31"/>
      <c r="G80" s="37"/>
    </row>
    <row r="81" spans="1:7" ht="12" customHeight="1" x14ac:dyDescent="0.25">
      <c r="A81" s="14"/>
      <c r="B81" s="63" t="s">
        <v>48</v>
      </c>
      <c r="C81" s="64">
        <f>G28</f>
        <v>4350000</v>
      </c>
      <c r="D81" s="65">
        <f>(C81/C87)</f>
        <v>0.70401677987580169</v>
      </c>
      <c r="E81" s="31"/>
      <c r="F81" s="31"/>
      <c r="G81" s="37"/>
    </row>
    <row r="82" spans="1:7" ht="12" customHeight="1" x14ac:dyDescent="0.25">
      <c r="A82" s="14"/>
      <c r="B82" s="63" t="s">
        <v>49</v>
      </c>
      <c r="C82" s="66">
        <v>0</v>
      </c>
      <c r="D82" s="65">
        <v>0</v>
      </c>
      <c r="E82" s="31"/>
      <c r="F82" s="31"/>
      <c r="G82" s="37"/>
    </row>
    <row r="83" spans="1:7" ht="12" customHeight="1" x14ac:dyDescent="0.25">
      <c r="A83" s="14"/>
      <c r="B83" s="63" t="s">
        <v>50</v>
      </c>
      <c r="C83" s="64">
        <v>0</v>
      </c>
      <c r="D83" s="65">
        <f>(C83/C87)</f>
        <v>0</v>
      </c>
      <c r="E83" s="31"/>
      <c r="F83" s="31"/>
      <c r="G83" s="37"/>
    </row>
    <row r="84" spans="1:7" ht="12" customHeight="1" x14ac:dyDescent="0.25">
      <c r="A84" s="14"/>
      <c r="B84" s="63" t="s">
        <v>27</v>
      </c>
      <c r="C84" s="64">
        <f>G56</f>
        <v>1534600</v>
      </c>
      <c r="D84" s="65">
        <f>(C84/C87)</f>
        <v>0.24836417250515064</v>
      </c>
      <c r="E84" s="31"/>
      <c r="F84" s="31"/>
      <c r="G84" s="37"/>
    </row>
    <row r="85" spans="1:7" ht="12" customHeight="1" x14ac:dyDescent="0.25">
      <c r="A85" s="14"/>
      <c r="B85" s="63" t="s">
        <v>51</v>
      </c>
      <c r="C85" s="67">
        <v>0</v>
      </c>
      <c r="D85" s="65">
        <f>(C85/C87)</f>
        <v>0</v>
      </c>
      <c r="E85" s="32"/>
      <c r="F85" s="32"/>
      <c r="G85" s="37"/>
    </row>
    <row r="86" spans="1:7" ht="12" customHeight="1" x14ac:dyDescent="0.25">
      <c r="A86" s="14"/>
      <c r="B86" s="63" t="s">
        <v>52</v>
      </c>
      <c r="C86" s="67">
        <f>G64</f>
        <v>294230</v>
      </c>
      <c r="D86" s="65">
        <f>(C86/C87)</f>
        <v>4.7619047619047616E-2</v>
      </c>
      <c r="E86" s="32"/>
      <c r="F86" s="32"/>
      <c r="G86" s="37"/>
    </row>
    <row r="87" spans="1:7" ht="12.75" customHeight="1" x14ac:dyDescent="0.25">
      <c r="A87" s="14"/>
      <c r="B87" s="60" t="s">
        <v>53</v>
      </c>
      <c r="C87" s="68">
        <f>SUM(C81:C86)</f>
        <v>6178830</v>
      </c>
      <c r="D87" s="69">
        <f>SUM(D81:D86)</f>
        <v>1</v>
      </c>
      <c r="E87" s="32"/>
      <c r="F87" s="32"/>
      <c r="G87" s="37"/>
    </row>
    <row r="88" spans="1:7" ht="12" customHeight="1" x14ac:dyDescent="0.25">
      <c r="A88" s="14"/>
      <c r="B88" s="30"/>
      <c r="C88" s="27"/>
      <c r="D88" s="27"/>
      <c r="E88" s="27"/>
      <c r="F88" s="27"/>
      <c r="G88" s="37"/>
    </row>
    <row r="89" spans="1:7" ht="12.75" customHeight="1" x14ac:dyDescent="0.25">
      <c r="A89" s="14"/>
      <c r="B89" s="38"/>
      <c r="C89" s="27"/>
      <c r="D89" s="27"/>
      <c r="E89" s="27"/>
      <c r="F89" s="27"/>
      <c r="G89" s="37"/>
    </row>
    <row r="90" spans="1:7" ht="12" customHeight="1" x14ac:dyDescent="0.25">
      <c r="A90" s="14"/>
      <c r="B90" s="70"/>
      <c r="C90" s="71" t="s">
        <v>97</v>
      </c>
      <c r="D90" s="70"/>
      <c r="E90" s="70"/>
      <c r="F90" s="32"/>
      <c r="G90" s="37"/>
    </row>
    <row r="91" spans="1:7" ht="12" customHeight="1" x14ac:dyDescent="0.25">
      <c r="A91" s="14"/>
      <c r="B91" s="60" t="s">
        <v>95</v>
      </c>
      <c r="C91" s="72">
        <v>10000</v>
      </c>
      <c r="D91" s="72">
        <v>12000</v>
      </c>
      <c r="E91" s="72">
        <v>14000</v>
      </c>
      <c r="F91" s="33"/>
      <c r="G91" s="39"/>
    </row>
    <row r="92" spans="1:7" ht="12.75" customHeight="1" x14ac:dyDescent="0.25">
      <c r="A92" s="14"/>
      <c r="B92" s="60" t="s">
        <v>96</v>
      </c>
      <c r="C92" s="72">
        <f>(G65/C91)</f>
        <v>617.88300000000004</v>
      </c>
      <c r="D92" s="72">
        <f>(G65/12000)</f>
        <v>514.90250000000003</v>
      </c>
      <c r="E92" s="72">
        <f>(G65/14000)</f>
        <v>441.34500000000003</v>
      </c>
      <c r="F92" s="33"/>
      <c r="G92" s="39"/>
    </row>
    <row r="93" spans="1:7" ht="15.6" customHeight="1" x14ac:dyDescent="0.25">
      <c r="A93" s="14"/>
      <c r="B93" s="29" t="s">
        <v>54</v>
      </c>
      <c r="C93" s="28"/>
      <c r="D93" s="28"/>
      <c r="E93" s="28"/>
      <c r="F93" s="28"/>
      <c r="G93" s="28"/>
    </row>
    <row r="94" spans="1:7" ht="11.25" customHeight="1" x14ac:dyDescent="0.25">
      <c r="B94" s="40"/>
      <c r="C94" s="40"/>
      <c r="D94" s="40"/>
      <c r="E94" s="40"/>
      <c r="F94" s="40"/>
      <c r="G94" s="40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Mora Híbrida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2022-07-26T15:37:12Z</dcterms:modified>
</cp:coreProperties>
</file>