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perez\DOCUMENTOS\Nora\deptofin\FICHAS 2022\SAN FERNANDO\"/>
    </mc:Choice>
  </mc:AlternateContent>
  <bookViews>
    <workbookView xWindow="-120" yWindow="-120" windowWidth="20730" windowHeight="11160"/>
  </bookViews>
  <sheets>
    <sheet name="Mora" sheetId="1" r:id="rId1"/>
  </sheets>
  <definedNames>
    <definedName name="_xlnm.Print_Area" localSheetId="0">Mora!$A$1:$G$129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4" i="1" l="1"/>
  <c r="G83" i="1"/>
  <c r="G22" i="1"/>
  <c r="G11" i="1"/>
  <c r="G95" i="1" l="1"/>
  <c r="G89" i="1"/>
  <c r="G90" i="1" s="1"/>
  <c r="C113" i="1" s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1" i="1"/>
  <c r="G20" i="1"/>
  <c r="G58" i="1"/>
  <c r="C110" i="1" s="1"/>
  <c r="G85" i="1" l="1"/>
  <c r="G53" i="1"/>
  <c r="C109" i="1" s="1"/>
  <c r="G63" i="1"/>
  <c r="C111" i="1" s="1"/>
  <c r="C112" i="1"/>
  <c r="G92" i="1" l="1"/>
  <c r="G93" i="1" s="1"/>
  <c r="G94" i="1" l="1"/>
  <c r="G96" i="1" s="1"/>
  <c r="C114" i="1"/>
  <c r="C115" i="1" s="1"/>
  <c r="E120" i="1" l="1"/>
  <c r="C120" i="1"/>
  <c r="D120" i="1"/>
  <c r="D114" i="1"/>
  <c r="D113" i="1"/>
  <c r="D112" i="1"/>
  <c r="D111" i="1"/>
  <c r="D109" i="1"/>
  <c r="D115" i="1" l="1"/>
</calcChain>
</file>

<file path=xl/sharedStrings.xml><?xml version="1.0" encoding="utf-8"?>
<sst xmlns="http://schemas.openxmlformats.org/spreadsheetml/2006/main" count="249" uniqueCount="149">
  <si>
    <t>RUBRO O CULTIVO</t>
  </si>
  <si>
    <t>VARIEDAD</t>
  </si>
  <si>
    <t>Todas</t>
  </si>
  <si>
    <t>NIVEL TECNOLÓGICO</t>
  </si>
  <si>
    <t>Medio</t>
  </si>
  <si>
    <t>PRECIO ESPERADO ($/kg)</t>
  </si>
  <si>
    <t>REGIÓN</t>
  </si>
  <si>
    <t>Lib. B. O'Higgins</t>
  </si>
  <si>
    <t>San Fernando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</si>
  <si>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</si>
  <si>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</si>
  <si>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</si>
  <si>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</si>
  <si>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</si>
  <si>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</si>
  <si>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</si>
  <si>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</si>
  <si>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 xml:space="preserve"> Precio Unitario ($) </t>
  </si>
  <si>
    <t xml:space="preserve"> Sub Total ($) </t>
  </si>
  <si>
    <t>JH</t>
  </si>
  <si>
    <t>Junio</t>
  </si>
  <si>
    <t>Poda</t>
  </si>
  <si>
    <t>Septiembre</t>
  </si>
  <si>
    <t>Octubre</t>
  </si>
  <si>
    <t>Noviembre</t>
  </si>
  <si>
    <t>Aplicación de Insecticida</t>
  </si>
  <si>
    <t xml:space="preserve">Riego </t>
  </si>
  <si>
    <t xml:space="preserve">Riegos </t>
  </si>
  <si>
    <t>Aplicación Fung+Foliar</t>
  </si>
  <si>
    <t>Diciembre</t>
  </si>
  <si>
    <t>Riegos</t>
  </si>
  <si>
    <t>Enero</t>
  </si>
  <si>
    <t>Febrero</t>
  </si>
  <si>
    <t>Marzo</t>
  </si>
  <si>
    <t>Abril</t>
  </si>
  <si>
    <t>Cosecha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</si>
  <si>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</si>
  <si>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</si>
  <si>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</si>
  <si>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</si>
  <si>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</si>
  <si>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</si>
  <si>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</si>
  <si>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FERTILIZANTES</t>
  </si>
  <si>
    <t>Kg</t>
  </si>
  <si>
    <t>Urea</t>
  </si>
  <si>
    <t>Nitrato de calcio</t>
  </si>
  <si>
    <t>Sulfato potasio</t>
  </si>
  <si>
    <t>lt</t>
  </si>
  <si>
    <t>Stimplex</t>
  </si>
  <si>
    <t>Frutaliv</t>
  </si>
  <si>
    <t>FUNGICIDA</t>
  </si>
  <si>
    <t>kg</t>
  </si>
  <si>
    <t>HERBICIDA</t>
  </si>
  <si>
    <t>INSECTICIDA</t>
  </si>
  <si>
    <t>Subtotal Insumos</t>
  </si>
  <si>
    <t>OTROS</t>
  </si>
  <si>
    <t>Item</t>
  </si>
  <si>
    <t>unidad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</si>
  <si>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</si>
  <si>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</si>
  <si>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</si>
  <si>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</si>
  <si>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</si>
  <si>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</si>
  <si>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Notas:</t>
  </si>
  <si>
    <t>1er. control de malezas</t>
  </si>
  <si>
    <t>Recoger restos de poda</t>
  </si>
  <si>
    <t>1ra. aplicación de fertilizantes</t>
  </si>
  <si>
    <t>2da. fertilización</t>
  </si>
  <si>
    <t>2do. control de malezas</t>
  </si>
  <si>
    <t>3ra. fertilización</t>
  </si>
  <si>
    <t>4ta. fertilización</t>
  </si>
  <si>
    <t>Aplicación de fungicida</t>
  </si>
  <si>
    <t>Aplicación de insecticida</t>
  </si>
  <si>
    <t>Aplicación de bioestimulante</t>
  </si>
  <si>
    <t>4to. control de malezas</t>
  </si>
  <si>
    <t>Acomodar alambres</t>
  </si>
  <si>
    <t>5ta. fertilización</t>
  </si>
  <si>
    <t>Arreglo de laterales</t>
  </si>
  <si>
    <t>6to. control de malezas/Maq.</t>
  </si>
  <si>
    <t>6ta. fertilización</t>
  </si>
  <si>
    <t>Aplicación de Fung+Foliar</t>
  </si>
  <si>
    <t>7mo. Control de malezas/Maq.</t>
  </si>
  <si>
    <t>7a. fertilización</t>
  </si>
  <si>
    <t>Enero-Febrero</t>
  </si>
  <si>
    <t>Septiembre-Febrero</t>
  </si>
  <si>
    <t>Septiembre-Octubre</t>
  </si>
  <si>
    <t>Octubre-Febrero</t>
  </si>
  <si>
    <t>Noviembre-Enero</t>
  </si>
  <si>
    <t>Noviembre-Febrero</t>
  </si>
  <si>
    <t>Mayo-Agosto</t>
  </si>
  <si>
    <t>Agosto-Marzo</t>
  </si>
  <si>
    <t>Octubre-Noviembre</t>
  </si>
  <si>
    <t>Flete de fruta a la planta</t>
  </si>
  <si>
    <t>Punto 70 wp</t>
  </si>
  <si>
    <t>1. Los precios de los insumos y productos se expresan con IVA.</t>
  </si>
  <si>
    <t>2. El  costo de la mano de obra incluye impuestos e imposiciones.</t>
  </si>
  <si>
    <t>3. El precio de los insumos incluye el transporte hasta el predio.</t>
  </si>
  <si>
    <t>4. El costo de la maquinaria incluye el costo del operador, combustible y arriendo del equipo.</t>
  </si>
  <si>
    <t>5. Los insumos aplicados (tipo y dosis) están referidos al Área en particular.</t>
  </si>
  <si>
    <t>6. El precio esperado por ventas corresponde al precio colocado en el domicilio del comprador.</t>
  </si>
  <si>
    <t>kelpak</t>
  </si>
  <si>
    <t>superfosfato triple</t>
  </si>
  <si>
    <t>junio</t>
  </si>
  <si>
    <t>RENDIMIENTO (kg/Há.)</t>
  </si>
  <si>
    <t>FECHA ESTIMADA  PRECIO VENTA</t>
  </si>
  <si>
    <t>INGRESO ESPERADO, con IVA ($)</t>
  </si>
  <si>
    <t>AGENCIA DE ÁREA</t>
  </si>
  <si>
    <t>DESTINO PRODUCCION</t>
  </si>
  <si>
    <t>COSTOS DIRECTOS DE PRODUCCIÓN POR HECTÁREA (INCLUYE IVA)</t>
  </si>
  <si>
    <t>Época (Mes)</t>
  </si>
  <si>
    <t>Unidad (Kg/l/u)</t>
  </si>
  <si>
    <t>Cantidad (Kg/l/u)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</si>
  <si>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</si>
  <si>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</si>
  <si>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</si>
  <si>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</si>
  <si>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</si>
  <si>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</si>
  <si>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</si>
  <si>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</si>
  <si>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</si>
  <si>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</si>
  <si>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</si>
  <si>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</si>
  <si>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</si>
  <si>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</si>
  <si>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</si>
  <si>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</si>
  <si>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</si>
  <si>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(*): Este valor representa el valor mìnimo de venta del producto</t>
  </si>
  <si>
    <r>
      <rPr>
        <u/>
        <sz val="9"/>
        <color indexed="8"/>
        <rFont val="Calibri"/>
        <family val="2"/>
      </rPr>
      <t>Fuente</t>
    </r>
    <r>
      <rPr>
        <sz val="9"/>
        <color indexed="8"/>
        <rFont val="Calibri"/>
        <family val="2"/>
      </rPr>
      <t>: INDAP</t>
    </r>
  </si>
  <si>
    <r>
      <rPr>
        <b/>
        <u/>
        <sz val="8"/>
        <color indexed="8"/>
        <rFont val="Calibri"/>
        <family val="2"/>
      </rPr>
      <t>Notas</t>
    </r>
    <r>
      <rPr>
        <b/>
        <sz val="8"/>
        <color indexed="8"/>
        <rFont val="Calibri"/>
        <family val="2"/>
      </rPr>
      <t>:</t>
    </r>
  </si>
  <si>
    <t>Heladas, sequia y Lluvias</t>
  </si>
  <si>
    <t>MORAS HIBRIDAS</t>
  </si>
  <si>
    <t>Diciembre-Febrero</t>
  </si>
  <si>
    <t>Amarra</t>
  </si>
  <si>
    <t>5to. Control de malezas/Maq.</t>
  </si>
  <si>
    <t xml:space="preserve">Simazina </t>
  </si>
  <si>
    <t xml:space="preserve">Paraquat </t>
  </si>
  <si>
    <t>Centurion Super</t>
  </si>
  <si>
    <t>Delegate</t>
  </si>
  <si>
    <t>Diciembre-Marzo</t>
  </si>
  <si>
    <t>Diazinon 600 EC</t>
  </si>
  <si>
    <t>Lt</t>
  </si>
  <si>
    <t>Costo unitario ($/kg) (*)</t>
  </si>
  <si>
    <t xml:space="preserve">Exportación </t>
  </si>
  <si>
    <t>KOCIDE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</si>
</sst>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 * #,##0_ ;_ * \-#,##0_ ;_ * &quot;-&quot;_ ;_ @_ "/>
    <numFmt numFmtId="164" formatCode="_-* #,##0.00\ _€_-;\-* #,##0.00\ _€_-;_-* &quot;-&quot;??\ _€_-;_-@_-"/>
    <numFmt numFmtId="165" formatCode="_-* #,##0.00\ _$_-;\-* #,##0.00\ _$_-;_-* &quot;-&quot;??\ _$_-;_-@_-"/>
    <numFmt numFmtId="166" formatCode="_-* #,##0_-;\-* #,##0_-;_-* &quot;-&quot;??_-;_-@_-"/>
    <numFmt numFmtId="167" formatCode="#,##0_ ;\-#,##0\ "/>
    <numFmt numFmtId="168" formatCode="&quot; &quot;* #,##0&quot;   &quot;;&quot;-&quot;* #,##0&quot;   &quot;;&quot; &quot;* &quot;-&quot;??&quot;   &quot;"/>
    <numFmt numFmtId="169" formatCode="&quot; &quot;* #,##0&quot; &quot;;&quot; &quot;* &quot;-&quot;#,##0&quot; &quot;;&quot; &quot;* &quot;- &quot;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FFFFFF"/>
      <name val="Calibri"/>
      <family val="2"/>
    </font>
    <font>
      <sz val="9"/>
      <color rgb="FF000000"/>
      <name val="Calibri"/>
      <family val="2"/>
    </font>
    <font>
      <sz val="10"/>
      <name val="Arial"/>
      <family val="2"/>
    </font>
    <font>
      <sz val="9"/>
      <name val="Calibri"/>
      <family val="2"/>
    </font>
    <font>
      <b/>
      <sz val="9"/>
      <name val="Calibri"/>
      <family val="2"/>
    </font>
    <font>
      <b/>
      <sz val="9"/>
      <color rgb="FF000000"/>
      <name val="Calibri"/>
      <family val="2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b/>
      <i/>
      <sz val="9"/>
      <color indexed="9"/>
      <name val="Calibri"/>
      <family val="2"/>
    </font>
    <font>
      <sz val="8"/>
      <color indexed="8"/>
      <name val="Calibri"/>
      <family val="2"/>
    </font>
    <font>
      <b/>
      <sz val="9"/>
      <color indexed="8"/>
      <name val="Calibri"/>
      <family val="2"/>
    </font>
    <font>
      <sz val="9"/>
      <color theme="1"/>
      <name val="Calibri"/>
      <family val="2"/>
    </font>
    <font>
      <u/>
      <sz val="9"/>
      <color indexed="8"/>
      <name val="Calibri"/>
      <family val="2"/>
    </font>
    <font>
      <b/>
      <sz val="9"/>
      <color theme="0"/>
      <name val="Calibri"/>
      <family val="2"/>
    </font>
    <font>
      <b/>
      <sz val="8"/>
      <color indexed="8"/>
      <name val="Calibri"/>
      <family val="2"/>
    </font>
    <font>
      <b/>
      <u/>
      <sz val="8"/>
      <color indexed="8"/>
      <name val="Calibri"/>
      <family val="2"/>
    </font>
    <font>
      <b/>
      <sz val="9"/>
      <color indexed="9"/>
      <name val="Arial Narrow"/>
      <family val="2"/>
    </font>
    <font>
      <sz val="9"/>
      <color rgb="FF000000"/>
      <name val="Arial Narrow"/>
      <family val="2"/>
    </font>
    <font>
      <sz val="9"/>
      <color indexed="8"/>
      <name val="Arial Narrow"/>
      <family val="2"/>
    </font>
    <font>
      <sz val="9"/>
      <color indexed="9"/>
      <name val="Arial Narrow"/>
      <family val="2"/>
    </font>
    <font>
      <b/>
      <sz val="10"/>
      <color indexed="9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rgb="FFFF9900"/>
        <bgColor indexed="64"/>
      </patternFill>
    </fill>
    <fill>
      <patternFill patternType="solid">
        <fgColor rgb="FFEB980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999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21">
    <xf numFmtId="0" fontId="0" fillId="0" borderId="0" xfId="0"/>
    <xf numFmtId="0" fontId="3" fillId="0" borderId="0" xfId="0" applyFont="1" applyFill="1" applyBorder="1"/>
    <xf numFmtId="3" fontId="3" fillId="0" borderId="1" xfId="0" applyNumberFormat="1" applyFont="1" applyFill="1" applyBorder="1" applyAlignment="1">
      <alignment horizontal="right"/>
    </xf>
    <xf numFmtId="0" fontId="5" fillId="0" borderId="1" xfId="2" applyFont="1" applyFill="1" applyBorder="1"/>
    <xf numFmtId="0" fontId="3" fillId="0" borderId="1" xfId="0" applyFont="1" applyFill="1" applyBorder="1" applyAlignment="1">
      <alignment horizontal="center" wrapText="1"/>
    </xf>
    <xf numFmtId="0" fontId="3" fillId="0" borderId="1" xfId="0" applyNumberFormat="1" applyFont="1" applyFill="1" applyBorder="1" applyAlignment="1">
      <alignment horizontal="center" wrapText="1"/>
    </xf>
    <xf numFmtId="0" fontId="5" fillId="0" borderId="1" xfId="3" quotePrefix="1" applyNumberFormat="1" applyFont="1" applyFill="1" applyBorder="1" applyAlignment="1">
      <alignment horizontal="center"/>
    </xf>
    <xf numFmtId="0" fontId="5" fillId="0" borderId="1" xfId="3" applyNumberFormat="1" applyFont="1" applyFill="1" applyBorder="1" applyAlignment="1">
      <alignment horizontal="center"/>
    </xf>
    <xf numFmtId="0" fontId="5" fillId="0" borderId="1" xfId="2" applyFont="1" applyFill="1" applyBorder="1" applyAlignment="1">
      <alignment horizontal="center"/>
    </xf>
    <xf numFmtId="0" fontId="3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164" fontId="5" fillId="0" borderId="1" xfId="3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/>
    <xf numFmtId="0" fontId="3" fillId="0" borderId="1" xfId="0" applyFont="1" applyFill="1" applyBorder="1"/>
    <xf numFmtId="0" fontId="3" fillId="0" borderId="1" xfId="0" applyFont="1" applyFill="1" applyBorder="1" applyAlignment="1">
      <alignment horizontal="center"/>
    </xf>
    <xf numFmtId="3" fontId="3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8" fillId="3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center" vertical="center"/>
    </xf>
    <xf numFmtId="3" fontId="9" fillId="2" borderId="1" xfId="0" applyNumberFormat="1" applyFont="1" applyFill="1" applyBorder="1" applyAlignment="1">
      <alignment vertical="center"/>
    </xf>
    <xf numFmtId="3" fontId="3" fillId="0" borderId="1" xfId="4" applyNumberFormat="1" applyFont="1" applyFill="1" applyBorder="1" applyAlignment="1">
      <alignment horizontal="center" wrapText="1"/>
    </xf>
    <xf numFmtId="2" fontId="3" fillId="0" borderId="1" xfId="0" applyNumberFormat="1" applyFont="1" applyFill="1" applyBorder="1" applyAlignment="1">
      <alignment horizontal="center" wrapText="1"/>
    </xf>
    <xf numFmtId="49" fontId="8" fillId="3" borderId="2" xfId="0" applyNumberFormat="1" applyFont="1" applyFill="1" applyBorder="1" applyAlignment="1">
      <alignment vertical="center"/>
    </xf>
    <xf numFmtId="0" fontId="8" fillId="3" borderId="1" xfId="0" applyFont="1" applyFill="1" applyBorder="1" applyAlignment="1">
      <alignment vertical="center"/>
    </xf>
    <xf numFmtId="168" fontId="8" fillId="2" borderId="0" xfId="0" applyNumberFormat="1" applyFont="1" applyFill="1" applyBorder="1" applyAlignment="1">
      <alignment vertical="center"/>
    </xf>
    <xf numFmtId="168" fontId="13" fillId="2" borderId="0" xfId="0" applyNumberFormat="1" applyFont="1" applyFill="1" applyBorder="1" applyAlignment="1">
      <alignment vertical="center"/>
    </xf>
    <xf numFmtId="0" fontId="5" fillId="7" borderId="1" xfId="2" applyFont="1" applyFill="1" applyBorder="1"/>
    <xf numFmtId="164" fontId="5" fillId="7" borderId="1" xfId="3" applyFont="1" applyFill="1" applyBorder="1" applyAlignment="1">
      <alignment horizontal="center"/>
    </xf>
    <xf numFmtId="0" fontId="5" fillId="0" borderId="0" xfId="0" applyFont="1" applyFill="1" applyBorder="1" applyAlignment="1">
      <alignment vertical="center"/>
    </xf>
    <xf numFmtId="0" fontId="14" fillId="0" borderId="0" xfId="0" applyFont="1" applyFill="1" applyBorder="1"/>
    <xf numFmtId="0" fontId="14" fillId="2" borderId="3" xfId="0" applyFont="1" applyFill="1" applyBorder="1" applyAlignment="1"/>
    <xf numFmtId="0" fontId="3" fillId="0" borderId="0" xfId="0" applyFont="1" applyFill="1" applyBorder="1" applyAlignment="1">
      <alignment horizontal="center"/>
    </xf>
    <xf numFmtId="49" fontId="14" fillId="2" borderId="0" xfId="0" applyNumberFormat="1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9" fillId="2" borderId="6" xfId="0" applyFont="1" applyFill="1" applyBorder="1" applyAlignment="1"/>
    <xf numFmtId="0" fontId="9" fillId="2" borderId="0" xfId="0" applyFont="1" applyFill="1" applyBorder="1" applyAlignment="1"/>
    <xf numFmtId="0" fontId="9" fillId="2" borderId="11" xfId="0" applyFont="1" applyFill="1" applyBorder="1" applyAlignment="1"/>
    <xf numFmtId="0" fontId="9" fillId="2" borderId="0" xfId="0" applyFont="1" applyFill="1" applyBorder="1" applyAlignment="1">
      <alignment vertical="center"/>
    </xf>
    <xf numFmtId="0" fontId="9" fillId="4" borderId="15" xfId="0" applyFont="1" applyFill="1" applyBorder="1" applyAlignment="1"/>
    <xf numFmtId="0" fontId="9" fillId="0" borderId="0" xfId="0" applyFont="1" applyFill="1" applyBorder="1" applyAlignment="1"/>
    <xf numFmtId="49" fontId="13" fillId="5" borderId="16" xfId="0" applyNumberFormat="1" applyFont="1" applyFill="1" applyBorder="1" applyAlignment="1">
      <alignment vertical="center"/>
    </xf>
    <xf numFmtId="49" fontId="13" fillId="5" borderId="17" xfId="0" applyNumberFormat="1" applyFont="1" applyFill="1" applyBorder="1" applyAlignment="1">
      <alignment vertical="center"/>
    </xf>
    <xf numFmtId="49" fontId="9" fillId="5" borderId="18" xfId="0" applyNumberFormat="1" applyFont="1" applyFill="1" applyBorder="1" applyAlignment="1"/>
    <xf numFmtId="49" fontId="13" fillId="2" borderId="19" xfId="0" applyNumberFormat="1" applyFont="1" applyFill="1" applyBorder="1" applyAlignment="1">
      <alignment vertical="center"/>
    </xf>
    <xf numFmtId="3" fontId="13" fillId="2" borderId="4" xfId="0" applyNumberFormat="1" applyFont="1" applyFill="1" applyBorder="1" applyAlignment="1">
      <alignment vertical="center"/>
    </xf>
    <xf numFmtId="9" fontId="9" fillId="2" borderId="20" xfId="0" applyNumberFormat="1" applyFont="1" applyFill="1" applyBorder="1" applyAlignment="1"/>
    <xf numFmtId="169" fontId="13" fillId="2" borderId="4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49" fontId="13" fillId="6" borderId="21" xfId="0" applyNumberFormat="1" applyFont="1" applyFill="1" applyBorder="1" applyAlignment="1">
      <alignment vertical="center"/>
    </xf>
    <xf numFmtId="169" fontId="13" fillId="6" borderId="22" xfId="0" applyNumberFormat="1" applyFont="1" applyFill="1" applyBorder="1" applyAlignment="1">
      <alignment vertical="center"/>
    </xf>
    <xf numFmtId="9" fontId="13" fillId="6" borderId="23" xfId="0" applyNumberFormat="1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16" fillId="3" borderId="24" xfId="0" applyFont="1" applyFill="1" applyBorder="1" applyAlignment="1">
      <alignment vertical="center"/>
    </xf>
    <xf numFmtId="49" fontId="16" fillId="3" borderId="0" xfId="0" applyNumberFormat="1" applyFont="1" applyFill="1" applyBorder="1" applyAlignment="1">
      <alignment vertical="center"/>
    </xf>
    <xf numFmtId="0" fontId="16" fillId="3" borderId="0" xfId="0" applyFont="1" applyFill="1" applyBorder="1" applyAlignment="1">
      <alignment vertical="center"/>
    </xf>
    <xf numFmtId="0" fontId="16" fillId="3" borderId="25" xfId="0" applyFont="1" applyFill="1" applyBorder="1" applyAlignment="1">
      <alignment vertical="center"/>
    </xf>
    <xf numFmtId="0" fontId="8" fillId="0" borderId="24" xfId="0" applyFont="1" applyFill="1" applyBorder="1" applyAlignment="1">
      <alignment vertical="center"/>
    </xf>
    <xf numFmtId="49" fontId="13" fillId="6" borderId="26" xfId="0" applyNumberFormat="1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169" fontId="13" fillId="6" borderId="23" xfId="0" applyNumberFormat="1" applyFont="1" applyFill="1" applyBorder="1" applyAlignment="1">
      <alignment vertical="center"/>
    </xf>
    <xf numFmtId="49" fontId="9" fillId="2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49" fontId="17" fillId="2" borderId="5" xfId="0" applyNumberFormat="1" applyFont="1" applyFill="1" applyBorder="1" applyAlignment="1">
      <alignment vertical="center"/>
    </xf>
    <xf numFmtId="49" fontId="12" fillId="2" borderId="8" xfId="0" applyNumberFormat="1" applyFont="1" applyFill="1" applyBorder="1" applyAlignment="1">
      <alignment vertical="center"/>
    </xf>
    <xf numFmtId="49" fontId="12" fillId="2" borderId="10" xfId="0" applyNumberFormat="1" applyFont="1" applyFill="1" applyBorder="1" applyAlignment="1">
      <alignment vertical="center"/>
    </xf>
    <xf numFmtId="0" fontId="14" fillId="2" borderId="29" xfId="0" applyFont="1" applyFill="1" applyBorder="1" applyAlignment="1"/>
    <xf numFmtId="0" fontId="14" fillId="2" borderId="0" xfId="0" applyFont="1" applyFill="1" applyBorder="1" applyAlignment="1"/>
    <xf numFmtId="0" fontId="20" fillId="0" borderId="1" xfId="0" applyFont="1" applyFill="1" applyBorder="1" applyAlignment="1">
      <alignment horizontal="right"/>
    </xf>
    <xf numFmtId="0" fontId="21" fillId="2" borderId="0" xfId="0" applyFont="1" applyFill="1" applyBorder="1" applyAlignment="1"/>
    <xf numFmtId="3" fontId="20" fillId="0" borderId="1" xfId="0" applyNumberFormat="1" applyFont="1" applyFill="1" applyBorder="1" applyAlignment="1">
      <alignment horizontal="right"/>
    </xf>
    <xf numFmtId="49" fontId="21" fillId="2" borderId="1" xfId="0" applyNumberFormat="1" applyFont="1" applyFill="1" applyBorder="1" applyAlignment="1">
      <alignment vertical="center" wrapText="1"/>
    </xf>
    <xf numFmtId="0" fontId="20" fillId="0" borderId="1" xfId="0" applyFont="1" applyFill="1" applyBorder="1" applyAlignment="1">
      <alignment horizontal="right" vertical="center" wrapText="1"/>
    </xf>
    <xf numFmtId="166" fontId="20" fillId="0" borderId="1" xfId="1" applyNumberFormat="1" applyFont="1" applyFill="1" applyBorder="1" applyAlignment="1">
      <alignment horizontal="right"/>
    </xf>
    <xf numFmtId="49" fontId="21" fillId="2" borderId="1" xfId="0" applyNumberFormat="1" applyFont="1" applyFill="1" applyBorder="1" applyAlignment="1"/>
    <xf numFmtId="0" fontId="21" fillId="2" borderId="1" xfId="0" applyFont="1" applyFill="1" applyBorder="1" applyAlignment="1"/>
    <xf numFmtId="49" fontId="20" fillId="0" borderId="1" xfId="0" applyNumberFormat="1" applyFont="1" applyFill="1" applyBorder="1" applyAlignment="1">
      <alignment horizontal="right"/>
    </xf>
    <xf numFmtId="49" fontId="19" fillId="8" borderId="1" xfId="0" applyNumberFormat="1" applyFont="1" applyFill="1" applyBorder="1" applyAlignment="1">
      <alignment vertical="center" wrapText="1"/>
    </xf>
    <xf numFmtId="49" fontId="8" fillId="8" borderId="4" xfId="0" applyNumberFormat="1" applyFont="1" applyFill="1" applyBorder="1" applyAlignment="1">
      <alignment horizontal="center" vertical="center" wrapText="1"/>
    </xf>
    <xf numFmtId="49" fontId="8" fillId="8" borderId="30" xfId="0" applyNumberFormat="1" applyFont="1" applyFill="1" applyBorder="1" applyAlignment="1">
      <alignment horizontal="center" vertical="center" wrapText="1"/>
    </xf>
    <xf numFmtId="49" fontId="10" fillId="8" borderId="4" xfId="0" applyNumberFormat="1" applyFont="1" applyFill="1" applyBorder="1" applyAlignment="1">
      <alignment vertical="center"/>
    </xf>
    <xf numFmtId="0" fontId="10" fillId="8" borderId="4" xfId="0" applyFont="1" applyFill="1" applyBorder="1" applyAlignment="1">
      <alignment horizontal="center" vertical="center"/>
    </xf>
    <xf numFmtId="0" fontId="10" fillId="8" borderId="4" xfId="0" applyFont="1" applyFill="1" applyBorder="1" applyAlignment="1">
      <alignment vertical="center"/>
    </xf>
    <xf numFmtId="3" fontId="10" fillId="8" borderId="4" xfId="0" applyNumberFormat="1" applyFont="1" applyFill="1" applyBorder="1" applyAlignment="1">
      <alignment vertical="center"/>
    </xf>
    <xf numFmtId="49" fontId="8" fillId="8" borderId="1" xfId="0" applyNumberFormat="1" applyFont="1" applyFill="1" applyBorder="1" applyAlignment="1">
      <alignment horizontal="center" vertical="center"/>
    </xf>
    <xf numFmtId="49" fontId="8" fillId="8" borderId="1" xfId="0" applyNumberFormat="1" applyFont="1" applyFill="1" applyBorder="1" applyAlignment="1">
      <alignment horizontal="center" vertical="center" wrapText="1"/>
    </xf>
    <xf numFmtId="49" fontId="10" fillId="8" borderId="1" xfId="0" applyNumberFormat="1" applyFont="1" applyFill="1" applyBorder="1" applyAlignment="1">
      <alignment vertical="center"/>
    </xf>
    <xf numFmtId="0" fontId="10" fillId="8" borderId="1" xfId="0" applyFont="1" applyFill="1" applyBorder="1" applyAlignment="1">
      <alignment horizontal="center" vertical="center"/>
    </xf>
    <xf numFmtId="0" fontId="10" fillId="8" borderId="1" xfId="0" applyFont="1" applyFill="1" applyBorder="1" applyAlignment="1">
      <alignment vertical="center"/>
    </xf>
    <xf numFmtId="3" fontId="10" fillId="8" borderId="1" xfId="0" applyNumberFormat="1" applyFont="1" applyFill="1" applyBorder="1" applyAlignment="1">
      <alignment vertical="center"/>
    </xf>
    <xf numFmtId="49" fontId="8" fillId="8" borderId="1" xfId="0" applyNumberFormat="1" applyFont="1" applyFill="1" applyBorder="1" applyAlignment="1">
      <alignment vertical="center"/>
    </xf>
    <xf numFmtId="0" fontId="8" fillId="8" borderId="1" xfId="0" applyFont="1" applyFill="1" applyBorder="1" applyAlignment="1">
      <alignment vertical="center"/>
    </xf>
    <xf numFmtId="168" fontId="8" fillId="2" borderId="7" xfId="0" applyNumberFormat="1" applyFont="1" applyFill="1" applyBorder="1" applyAlignment="1">
      <alignment vertical="center"/>
    </xf>
    <xf numFmtId="168" fontId="8" fillId="2" borderId="9" xfId="0" applyNumberFormat="1" applyFont="1" applyFill="1" applyBorder="1" applyAlignment="1">
      <alignment vertical="center"/>
    </xf>
    <xf numFmtId="168" fontId="8" fillId="2" borderId="12" xfId="0" applyNumberFormat="1" applyFont="1" applyFill="1" applyBorder="1" applyAlignment="1">
      <alignment vertical="center"/>
    </xf>
    <xf numFmtId="3" fontId="6" fillId="0" borderId="1" xfId="0" applyNumberFormat="1" applyFont="1" applyFill="1" applyBorder="1" applyAlignment="1">
      <alignment horizontal="right" vertical="center" wrapText="1"/>
    </xf>
    <xf numFmtId="3" fontId="5" fillId="0" borderId="1" xfId="0" applyNumberFormat="1" applyFont="1" applyFill="1" applyBorder="1" applyAlignment="1">
      <alignment horizontal="right" vertical="center" wrapText="1"/>
    </xf>
    <xf numFmtId="3" fontId="5" fillId="0" borderId="1" xfId="3" applyNumberFormat="1" applyFont="1" applyFill="1" applyBorder="1" applyAlignment="1">
      <alignment horizontal="right"/>
    </xf>
    <xf numFmtId="3" fontId="2" fillId="0" borderId="1" xfId="0" applyNumberFormat="1" applyFont="1" applyFill="1" applyBorder="1" applyAlignment="1">
      <alignment horizontal="right" vertical="center" wrapText="1"/>
    </xf>
    <xf numFmtId="167" fontId="5" fillId="0" borderId="1" xfId="3" applyNumberFormat="1" applyFont="1" applyFill="1" applyBorder="1" applyAlignment="1">
      <alignment horizontal="right"/>
    </xf>
    <xf numFmtId="41" fontId="13" fillId="6" borderId="27" xfId="5" applyFont="1" applyFill="1" applyBorder="1" applyAlignment="1">
      <alignment vertical="center"/>
    </xf>
    <xf numFmtId="41" fontId="13" fillId="6" borderId="28" xfId="5" applyFont="1" applyFill="1" applyBorder="1" applyAlignment="1">
      <alignment vertical="center"/>
    </xf>
    <xf numFmtId="0" fontId="20" fillId="0" borderId="1" xfId="0" applyFont="1" applyFill="1" applyBorder="1" applyAlignment="1">
      <alignment horizontal="right" wrapText="1"/>
    </xf>
    <xf numFmtId="0" fontId="5" fillId="0" borderId="1" xfId="2" applyFont="1" applyFill="1" applyBorder="1" applyAlignment="1">
      <alignment wrapText="1"/>
    </xf>
    <xf numFmtId="0" fontId="5" fillId="0" borderId="1" xfId="2" applyFont="1" applyFill="1" applyBorder="1" applyAlignment="1">
      <alignment horizontal="left" wrapText="1"/>
    </xf>
    <xf numFmtId="168" fontId="23" fillId="3" borderId="1" xfId="0" applyNumberFormat="1" applyFont="1" applyFill="1" applyBorder="1" applyAlignment="1">
      <alignment vertical="center"/>
    </xf>
    <xf numFmtId="168" fontId="23" fillId="8" borderId="1" xfId="0" applyNumberFormat="1" applyFont="1" applyFill="1" applyBorder="1" applyAlignment="1">
      <alignment vertical="center"/>
    </xf>
    <xf numFmtId="49" fontId="21" fillId="2" borderId="1" xfId="0" applyNumberFormat="1" applyFont="1" applyFill="1" applyBorder="1" applyAlignment="1"/>
    <xf numFmtId="0" fontId="21" fillId="2" borderId="1" xfId="0" applyFont="1" applyFill="1" applyBorder="1" applyAlignment="1"/>
    <xf numFmtId="49" fontId="11" fillId="8" borderId="4" xfId="0" applyNumberFormat="1" applyFont="1" applyFill="1" applyBorder="1" applyAlignment="1">
      <alignment horizontal="center" vertical="center"/>
    </xf>
    <xf numFmtId="0" fontId="11" fillId="8" borderId="4" xfId="0" applyFont="1" applyFill="1" applyBorder="1" applyAlignment="1">
      <alignment horizontal="center" vertical="center"/>
    </xf>
    <xf numFmtId="49" fontId="16" fillId="4" borderId="13" xfId="0" applyNumberFormat="1" applyFont="1" applyFill="1" applyBorder="1" applyAlignment="1">
      <alignment vertical="center"/>
    </xf>
    <xf numFmtId="49" fontId="16" fillId="4" borderId="14" xfId="0" applyNumberFormat="1" applyFont="1" applyFill="1" applyBorder="1" applyAlignment="1">
      <alignment vertical="center"/>
    </xf>
    <xf numFmtId="49" fontId="22" fillId="8" borderId="1" xfId="0" applyNumberFormat="1" applyFont="1" applyFill="1" applyBorder="1" applyAlignment="1">
      <alignment wrapText="1"/>
    </xf>
    <xf numFmtId="0" fontId="22" fillId="8" borderId="1" xfId="0" applyFont="1" applyFill="1" applyBorder="1" applyAlignment="1">
      <alignment wrapText="1"/>
    </xf>
    <xf numFmtId="49" fontId="21" fillId="2" borderId="1" xfId="0" applyNumberFormat="1" applyFont="1" applyFill="1" applyBorder="1" applyAlignment="1">
      <alignment wrapText="1"/>
    </xf>
    <xf numFmtId="0" fontId="21" fillId="2" borderId="1" xfId="0" applyFont="1" applyFill="1" applyBorder="1" applyAlignment="1">
      <alignment wrapText="1"/>
    </xf>
  </cellXfs>
  <cellStyles count="6">
    <cellStyle name="Millares" xfId="1" builtinId="3"/>
    <cellStyle name="Millares [0]" xfId="5" builtinId="6"/>
    <cellStyle name="Millares 2" xfId="3"/>
    <cellStyle name="Millares 4" xfId="4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00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778387</xdr:colOff>
      <xdr:row>0</xdr:row>
      <xdr:rowOff>0</xdr:rowOff>
    </xdr:from>
    <xdr:to>
      <xdr:col>6</xdr:col>
      <xdr:colOff>1178296</xdr:colOff>
      <xdr:row>6</xdr:row>
      <xdr:rowOff>89761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8387" y="0"/>
          <a:ext cx="6329516" cy="1257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30"/>
  <sheetViews>
    <sheetView tabSelected="1" zoomScale="160" zoomScaleNormal="160" workbookViewId="0">
      <selection activeCell="D120" sqref="D120"/>
    </sheetView>
  </sheetViews>
  <sheetFormatPr baseColWidth="10" defaultRowHeight="12" x14ac:dyDescent="0.2"/>
  <cols>
    <col min="1" max="1" width="5" style="33" customWidth="1"/>
    <col min="2" max="2" width="18.7109375" style="33" customWidth="1"/>
    <col min="3" max="3" width="15.5703125" style="33" customWidth="1"/>
    <col min="4" max="4" width="10.42578125" style="33" customWidth="1"/>
    <col min="5" max="5" width="18.28515625" style="33" customWidth="1"/>
    <col min="6" max="6" width="14.28515625" style="33" bestFit="1" customWidth="1"/>
    <col min="7" max="7" width="17.85546875" style="33" bestFit="1" customWidth="1"/>
    <col min="8" max="16384" width="11.42578125" style="33"/>
  </cols>
  <sheetData>
    <row r="1" spans="1:7" ht="15" customHeight="1" x14ac:dyDescent="0.2">
      <c r="A1" s="1"/>
    </row>
    <row r="2" spans="1:7" ht="15" customHeight="1" x14ac:dyDescent="0.2">
      <c r="A2" s="1"/>
      <c r="B2" s="34"/>
      <c r="C2" s="34"/>
      <c r="D2" s="34"/>
      <c r="E2" s="34"/>
      <c r="F2" s="34"/>
    </row>
    <row r="3" spans="1:7" ht="15" customHeight="1" x14ac:dyDescent="0.2">
      <c r="A3" s="1"/>
      <c r="B3" s="34"/>
      <c r="C3" s="34"/>
      <c r="D3" s="34"/>
      <c r="E3" s="34"/>
      <c r="F3" s="34"/>
    </row>
    <row r="4" spans="1:7" ht="15" customHeight="1" x14ac:dyDescent="0.2">
      <c r="A4" s="1"/>
      <c r="B4" s="34"/>
      <c r="C4" s="34"/>
      <c r="D4" s="34"/>
      <c r="E4" s="34"/>
      <c r="F4" s="34"/>
    </row>
    <row r="5" spans="1:7" ht="15" customHeight="1" x14ac:dyDescent="0.2">
      <c r="A5" s="1"/>
      <c r="B5" s="34"/>
      <c r="C5" s="34"/>
      <c r="D5" s="34"/>
      <c r="E5" s="34"/>
      <c r="F5" s="34"/>
    </row>
    <row r="6" spans="1:7" ht="15" customHeight="1" x14ac:dyDescent="0.2">
      <c r="A6" s="1"/>
      <c r="B6" s="70"/>
      <c r="C6" s="70"/>
      <c r="D6" s="70"/>
      <c r="E6" s="70"/>
      <c r="F6" s="70"/>
    </row>
    <row r="7" spans="1:7" ht="21" customHeight="1" x14ac:dyDescent="0.2">
      <c r="A7" s="1"/>
      <c r="B7" s="71"/>
      <c r="C7" s="71"/>
      <c r="D7" s="71"/>
      <c r="E7" s="71"/>
      <c r="F7" s="71"/>
    </row>
    <row r="8" spans="1:7" ht="15" customHeight="1" x14ac:dyDescent="0.25">
      <c r="A8" s="1"/>
      <c r="B8" s="81" t="s">
        <v>0</v>
      </c>
      <c r="C8" s="72" t="s">
        <v>135</v>
      </c>
      <c r="D8" s="73"/>
      <c r="E8" s="117" t="s">
        <v>105</v>
      </c>
      <c r="F8" s="118"/>
      <c r="G8" s="74">
        <v>22000</v>
      </c>
    </row>
    <row r="9" spans="1:7" ht="15" customHeight="1" x14ac:dyDescent="0.25">
      <c r="A9" s="1"/>
      <c r="B9" s="75" t="s">
        <v>1</v>
      </c>
      <c r="C9" s="76" t="s">
        <v>2</v>
      </c>
      <c r="D9" s="73"/>
      <c r="E9" s="119" t="s">
        <v>106</v>
      </c>
      <c r="F9" s="120"/>
      <c r="G9" s="77" t="s">
        <v>136</v>
      </c>
    </row>
    <row r="10" spans="1:7" ht="15" customHeight="1" x14ac:dyDescent="0.25">
      <c r="A10" s="1"/>
      <c r="B10" s="75" t="s">
        <v>3</v>
      </c>
      <c r="C10" s="72" t="s">
        <v>4</v>
      </c>
      <c r="D10" s="73"/>
      <c r="E10" s="119" t="s">
        <v>5</v>
      </c>
      <c r="F10" s="120"/>
      <c r="G10" s="74">
        <v>1900</v>
      </c>
    </row>
    <row r="11" spans="1:7" ht="15" customHeight="1" x14ac:dyDescent="0.25">
      <c r="A11" s="1"/>
      <c r="B11" s="75" t="s">
        <v>6</v>
      </c>
      <c r="C11" s="72" t="s">
        <v>7</v>
      </c>
      <c r="D11" s="73"/>
      <c r="E11" s="78" t="s">
        <v>107</v>
      </c>
      <c r="F11" s="79"/>
      <c r="G11" s="74">
        <f>+G8*G10</f>
        <v>41800000</v>
      </c>
    </row>
    <row r="12" spans="1:7" ht="15" customHeight="1" x14ac:dyDescent="0.25">
      <c r="A12" s="1"/>
      <c r="B12" s="75" t="s">
        <v>108</v>
      </c>
      <c r="C12" s="72" t="s">
        <v>8</v>
      </c>
      <c r="D12" s="73"/>
      <c r="E12" s="119" t="s">
        <v>109</v>
      </c>
      <c r="F12" s="120"/>
      <c r="G12" s="72" t="s">
        <v>147</v>
      </c>
    </row>
    <row r="13" spans="1:7" ht="15" customHeight="1" x14ac:dyDescent="0.25">
      <c r="A13" s="1"/>
      <c r="B13" s="75" t="s">
        <v>9</v>
      </c>
      <c r="C13" s="72" t="s">
        <v>2</v>
      </c>
      <c r="D13" s="73"/>
      <c r="E13" s="119" t="s">
        <v>10</v>
      </c>
      <c r="F13" s="120"/>
      <c r="G13" s="77" t="s">
        <v>136</v>
      </c>
    </row>
    <row r="14" spans="1:7" ht="15" customHeight="1" x14ac:dyDescent="0.25">
      <c r="A14" s="35"/>
      <c r="B14" s="75" t="s">
        <v>11</v>
      </c>
      <c r="C14" s="80" t="s">
        <v>20</v>
      </c>
      <c r="D14" s="73"/>
      <c r="E14" s="111" t="s">
        <v>12</v>
      </c>
      <c r="F14" s="112"/>
      <c r="G14" s="106" t="s">
        <v>134</v>
      </c>
    </row>
    <row r="15" spans="1:7" ht="15" customHeight="1" x14ac:dyDescent="0.2">
      <c r="A15" s="1"/>
    </row>
    <row r="16" spans="1:7" ht="15" customHeight="1" x14ac:dyDescent="0.2">
      <c r="A16" s="1"/>
      <c r="B16" s="113" t="s">
        <v>110</v>
      </c>
      <c r="C16" s="114"/>
      <c r="D16" s="114"/>
      <c r="E16" s="114"/>
      <c r="F16" s="114"/>
      <c r="G16" s="114"/>
    </row>
    <row r="17" spans="1:7" ht="15" customHeight="1" x14ac:dyDescent="0.2">
      <c r="A17" s="1"/>
    </row>
    <row r="18" spans="1:7" ht="15" customHeight="1" x14ac:dyDescent="0.2">
      <c r="A18" s="1"/>
      <c r="B18" s="20" t="s">
        <v>13</v>
      </c>
    </row>
    <row r="19" spans="1:7" ht="15" customHeight="1" x14ac:dyDescent="0.2">
      <c r="A19" s="1"/>
      <c r="B19" s="83" t="s">
        <v>14</v>
      </c>
      <c r="C19" s="82" t="s">
        <v>15</v>
      </c>
      <c r="D19" s="82" t="s">
        <v>16</v>
      </c>
      <c r="E19" s="82" t="s">
        <v>111</v>
      </c>
      <c r="F19" s="82" t="s">
        <v>17</v>
      </c>
      <c r="G19" s="82" t="s">
        <v>18</v>
      </c>
    </row>
    <row r="20" spans="1:7" ht="15" customHeight="1" x14ac:dyDescent="0.2">
      <c r="A20" s="1"/>
      <c r="B20" s="3" t="s">
        <v>66</v>
      </c>
      <c r="C20" s="4" t="s">
        <v>19</v>
      </c>
      <c r="D20" s="5">
        <v>1</v>
      </c>
      <c r="E20" s="4" t="s">
        <v>20</v>
      </c>
      <c r="F20" s="103">
        <v>20000</v>
      </c>
      <c r="G20" s="2">
        <f>F20*D20</f>
        <v>20000</v>
      </c>
    </row>
    <row r="21" spans="1:7" ht="15" customHeight="1" x14ac:dyDescent="0.2">
      <c r="A21" s="1"/>
      <c r="B21" s="3" t="s">
        <v>21</v>
      </c>
      <c r="C21" s="4" t="s">
        <v>19</v>
      </c>
      <c r="D21" s="6">
        <v>20</v>
      </c>
      <c r="E21" s="4" t="s">
        <v>20</v>
      </c>
      <c r="F21" s="103">
        <v>20000</v>
      </c>
      <c r="G21" s="2">
        <f t="shared" ref="G21:G52" si="0">F21*D21</f>
        <v>400000</v>
      </c>
    </row>
    <row r="22" spans="1:7" ht="15" customHeight="1" x14ac:dyDescent="0.2">
      <c r="A22" s="1"/>
      <c r="B22" s="3" t="s">
        <v>137</v>
      </c>
      <c r="C22" s="4" t="s">
        <v>19</v>
      </c>
      <c r="D22" s="6">
        <v>20</v>
      </c>
      <c r="E22" s="4" t="s">
        <v>20</v>
      </c>
      <c r="F22" s="103">
        <v>20000</v>
      </c>
      <c r="G22" s="2">
        <f t="shared" si="0"/>
        <v>400000</v>
      </c>
    </row>
    <row r="23" spans="1:7" ht="15" customHeight="1" x14ac:dyDescent="0.2">
      <c r="A23" s="1"/>
      <c r="B23" s="3" t="s">
        <v>67</v>
      </c>
      <c r="C23" s="4" t="s">
        <v>19</v>
      </c>
      <c r="D23" s="7">
        <v>4</v>
      </c>
      <c r="E23" s="4" t="s">
        <v>20</v>
      </c>
      <c r="F23" s="103">
        <v>20000</v>
      </c>
      <c r="G23" s="2">
        <f t="shared" si="0"/>
        <v>80000</v>
      </c>
    </row>
    <row r="24" spans="1:7" ht="15" customHeight="1" x14ac:dyDescent="0.2">
      <c r="A24" s="1"/>
      <c r="B24" s="3" t="s">
        <v>68</v>
      </c>
      <c r="C24" s="4" t="s">
        <v>19</v>
      </c>
      <c r="D24" s="7">
        <v>0.2</v>
      </c>
      <c r="E24" s="4" t="s">
        <v>20</v>
      </c>
      <c r="F24" s="103">
        <v>20000</v>
      </c>
      <c r="G24" s="2">
        <f t="shared" si="0"/>
        <v>4000</v>
      </c>
    </row>
    <row r="25" spans="1:7" ht="15" customHeight="1" x14ac:dyDescent="0.2">
      <c r="A25" s="1"/>
      <c r="B25" s="3" t="s">
        <v>69</v>
      </c>
      <c r="C25" s="4" t="s">
        <v>19</v>
      </c>
      <c r="D25" s="6">
        <v>0.2</v>
      </c>
      <c r="E25" s="8" t="s">
        <v>22</v>
      </c>
      <c r="F25" s="103">
        <v>20000</v>
      </c>
      <c r="G25" s="2">
        <f t="shared" si="0"/>
        <v>4000</v>
      </c>
    </row>
    <row r="26" spans="1:7" ht="15" customHeight="1" x14ac:dyDescent="0.2">
      <c r="A26" s="1"/>
      <c r="B26" s="3" t="s">
        <v>70</v>
      </c>
      <c r="C26" s="4" t="s">
        <v>19</v>
      </c>
      <c r="D26" s="7">
        <v>1</v>
      </c>
      <c r="E26" s="8" t="s">
        <v>22</v>
      </c>
      <c r="F26" s="103">
        <v>20000</v>
      </c>
      <c r="G26" s="2">
        <f t="shared" si="0"/>
        <v>20000</v>
      </c>
    </row>
    <row r="27" spans="1:7" ht="15" customHeight="1" x14ac:dyDescent="0.2">
      <c r="A27" s="1"/>
      <c r="B27" s="3" t="s">
        <v>71</v>
      </c>
      <c r="C27" s="4" t="s">
        <v>19</v>
      </c>
      <c r="D27" s="7">
        <v>0.2</v>
      </c>
      <c r="E27" s="8" t="s">
        <v>23</v>
      </c>
      <c r="F27" s="103">
        <v>20000</v>
      </c>
      <c r="G27" s="2">
        <f t="shared" si="0"/>
        <v>4000</v>
      </c>
    </row>
    <row r="28" spans="1:7" ht="15" customHeight="1" x14ac:dyDescent="0.2">
      <c r="A28" s="1"/>
      <c r="B28" s="3" t="s">
        <v>72</v>
      </c>
      <c r="C28" s="4" t="s">
        <v>19</v>
      </c>
      <c r="D28" s="7">
        <v>0.2</v>
      </c>
      <c r="E28" s="8" t="s">
        <v>24</v>
      </c>
      <c r="F28" s="103">
        <v>20000</v>
      </c>
      <c r="G28" s="2">
        <f t="shared" si="0"/>
        <v>4000</v>
      </c>
    </row>
    <row r="29" spans="1:7" ht="15" customHeight="1" x14ac:dyDescent="0.2">
      <c r="A29" s="1"/>
      <c r="B29" s="3" t="s">
        <v>73</v>
      </c>
      <c r="C29" s="4" t="s">
        <v>19</v>
      </c>
      <c r="D29" s="7">
        <v>1</v>
      </c>
      <c r="E29" s="8" t="s">
        <v>23</v>
      </c>
      <c r="F29" s="103">
        <v>20000</v>
      </c>
      <c r="G29" s="2">
        <f t="shared" si="0"/>
        <v>20000</v>
      </c>
    </row>
    <row r="30" spans="1:7" ht="15" customHeight="1" x14ac:dyDescent="0.2">
      <c r="A30" s="1"/>
      <c r="B30" s="107" t="s">
        <v>74</v>
      </c>
      <c r="C30" s="4" t="s">
        <v>19</v>
      </c>
      <c r="D30" s="7">
        <v>1</v>
      </c>
      <c r="E30" s="8" t="s">
        <v>23</v>
      </c>
      <c r="F30" s="103">
        <v>20000</v>
      </c>
      <c r="G30" s="2">
        <f t="shared" si="0"/>
        <v>20000</v>
      </c>
    </row>
    <row r="31" spans="1:7" ht="15" customHeight="1" x14ac:dyDescent="0.2">
      <c r="A31" s="1"/>
      <c r="B31" s="107" t="s">
        <v>26</v>
      </c>
      <c r="C31" s="4" t="s">
        <v>19</v>
      </c>
      <c r="D31" s="7">
        <v>4</v>
      </c>
      <c r="E31" s="8" t="s">
        <v>23</v>
      </c>
      <c r="F31" s="103">
        <v>20000</v>
      </c>
      <c r="G31" s="2">
        <f t="shared" si="0"/>
        <v>80000</v>
      </c>
    </row>
    <row r="32" spans="1:7" ht="15" customHeight="1" x14ac:dyDescent="0.2">
      <c r="A32" s="1"/>
      <c r="B32" s="107" t="s">
        <v>25</v>
      </c>
      <c r="C32" s="4" t="s">
        <v>19</v>
      </c>
      <c r="D32" s="7">
        <v>1</v>
      </c>
      <c r="E32" s="8" t="s">
        <v>23</v>
      </c>
      <c r="F32" s="103">
        <v>20000</v>
      </c>
      <c r="G32" s="2">
        <f t="shared" si="0"/>
        <v>20000</v>
      </c>
    </row>
    <row r="33" spans="1:7" ht="24" x14ac:dyDescent="0.2">
      <c r="A33" s="1"/>
      <c r="B33" s="107" t="s">
        <v>75</v>
      </c>
      <c r="C33" s="4" t="s">
        <v>19</v>
      </c>
      <c r="D33" s="7">
        <v>1</v>
      </c>
      <c r="E33" s="8" t="s">
        <v>24</v>
      </c>
      <c r="F33" s="103">
        <v>20000</v>
      </c>
      <c r="G33" s="2">
        <f t="shared" si="0"/>
        <v>20000</v>
      </c>
    </row>
    <row r="34" spans="1:7" ht="15" customHeight="1" x14ac:dyDescent="0.2">
      <c r="A34" s="1"/>
      <c r="B34" s="107" t="s">
        <v>76</v>
      </c>
      <c r="C34" s="4" t="s">
        <v>19</v>
      </c>
      <c r="D34" s="7">
        <v>1</v>
      </c>
      <c r="E34" s="8" t="s">
        <v>24</v>
      </c>
      <c r="F34" s="103">
        <v>20000</v>
      </c>
      <c r="G34" s="2">
        <f t="shared" si="0"/>
        <v>20000</v>
      </c>
    </row>
    <row r="35" spans="1:7" ht="15" customHeight="1" x14ac:dyDescent="0.2">
      <c r="A35" s="1"/>
      <c r="B35" s="107" t="s">
        <v>77</v>
      </c>
      <c r="C35" s="4" t="s">
        <v>19</v>
      </c>
      <c r="D35" s="7">
        <v>8</v>
      </c>
      <c r="E35" s="8" t="s">
        <v>24</v>
      </c>
      <c r="F35" s="103">
        <v>20000</v>
      </c>
      <c r="G35" s="2">
        <f t="shared" si="0"/>
        <v>160000</v>
      </c>
    </row>
    <row r="36" spans="1:7" ht="15" customHeight="1" x14ac:dyDescent="0.2">
      <c r="A36" s="1"/>
      <c r="B36" s="107" t="s">
        <v>73</v>
      </c>
      <c r="C36" s="4" t="s">
        <v>19</v>
      </c>
      <c r="D36" s="7">
        <v>2</v>
      </c>
      <c r="E36" s="8" t="s">
        <v>24</v>
      </c>
      <c r="F36" s="103">
        <v>20000</v>
      </c>
      <c r="G36" s="2">
        <f t="shared" si="0"/>
        <v>40000</v>
      </c>
    </row>
    <row r="37" spans="1:7" ht="15" customHeight="1" x14ac:dyDescent="0.2">
      <c r="A37" s="1"/>
      <c r="B37" s="107" t="s">
        <v>27</v>
      </c>
      <c r="C37" s="4" t="s">
        <v>19</v>
      </c>
      <c r="D37" s="7">
        <v>4</v>
      </c>
      <c r="E37" s="8" t="s">
        <v>24</v>
      </c>
      <c r="F37" s="103">
        <v>20000</v>
      </c>
      <c r="G37" s="2">
        <f t="shared" si="0"/>
        <v>80000</v>
      </c>
    </row>
    <row r="38" spans="1:7" ht="15" customHeight="1" x14ac:dyDescent="0.2">
      <c r="A38" s="1"/>
      <c r="B38" s="107" t="s">
        <v>28</v>
      </c>
      <c r="C38" s="4" t="s">
        <v>19</v>
      </c>
      <c r="D38" s="7">
        <v>1</v>
      </c>
      <c r="E38" s="8" t="s">
        <v>29</v>
      </c>
      <c r="F38" s="103">
        <v>20000</v>
      </c>
      <c r="G38" s="2">
        <f t="shared" si="0"/>
        <v>20000</v>
      </c>
    </row>
    <row r="39" spans="1:7" ht="21" customHeight="1" x14ac:dyDescent="0.2">
      <c r="A39" s="1"/>
      <c r="B39" s="108" t="s">
        <v>138</v>
      </c>
      <c r="C39" s="4" t="s">
        <v>19</v>
      </c>
      <c r="D39" s="7">
        <v>1</v>
      </c>
      <c r="E39" s="8" t="s">
        <v>29</v>
      </c>
      <c r="F39" s="103">
        <v>20000</v>
      </c>
      <c r="G39" s="2">
        <f t="shared" si="0"/>
        <v>20000</v>
      </c>
    </row>
    <row r="40" spans="1:7" ht="15" customHeight="1" x14ac:dyDescent="0.2">
      <c r="A40" s="1"/>
      <c r="B40" s="107" t="s">
        <v>78</v>
      </c>
      <c r="C40" s="4" t="s">
        <v>19</v>
      </c>
      <c r="D40" s="7">
        <v>0.2</v>
      </c>
      <c r="E40" s="8" t="s">
        <v>24</v>
      </c>
      <c r="F40" s="103">
        <v>20000</v>
      </c>
      <c r="G40" s="2">
        <f t="shared" si="0"/>
        <v>4000</v>
      </c>
    </row>
    <row r="41" spans="1:7" ht="15" customHeight="1" x14ac:dyDescent="0.2">
      <c r="A41" s="1"/>
      <c r="B41" s="107" t="s">
        <v>30</v>
      </c>
      <c r="C41" s="4" t="s">
        <v>19</v>
      </c>
      <c r="D41" s="7">
        <v>4</v>
      </c>
      <c r="E41" s="8" t="s">
        <v>29</v>
      </c>
      <c r="F41" s="103">
        <v>20000</v>
      </c>
      <c r="G41" s="2">
        <f t="shared" si="0"/>
        <v>80000</v>
      </c>
    </row>
    <row r="42" spans="1:7" ht="15" customHeight="1" x14ac:dyDescent="0.2">
      <c r="A42" s="1"/>
      <c r="B42" s="107" t="s">
        <v>79</v>
      </c>
      <c r="C42" s="4" t="s">
        <v>19</v>
      </c>
      <c r="D42" s="7">
        <v>1</v>
      </c>
      <c r="E42" s="8" t="s">
        <v>31</v>
      </c>
      <c r="F42" s="103">
        <v>20000</v>
      </c>
      <c r="G42" s="2">
        <f t="shared" si="0"/>
        <v>20000</v>
      </c>
    </row>
    <row r="43" spans="1:7" ht="24" x14ac:dyDescent="0.2">
      <c r="A43" s="1"/>
      <c r="B43" s="107" t="s">
        <v>80</v>
      </c>
      <c r="C43" s="4" t="s">
        <v>19</v>
      </c>
      <c r="D43" s="7">
        <v>4</v>
      </c>
      <c r="E43" s="8" t="s">
        <v>31</v>
      </c>
      <c r="F43" s="103">
        <v>20000</v>
      </c>
      <c r="G43" s="2">
        <f t="shared" si="0"/>
        <v>80000</v>
      </c>
    </row>
    <row r="44" spans="1:7" ht="15" customHeight="1" x14ac:dyDescent="0.2">
      <c r="A44" s="1"/>
      <c r="B44" s="107" t="s">
        <v>81</v>
      </c>
      <c r="C44" s="4" t="s">
        <v>19</v>
      </c>
      <c r="D44" s="7">
        <v>0.2</v>
      </c>
      <c r="E44" s="8" t="s">
        <v>29</v>
      </c>
      <c r="F44" s="103">
        <v>20000</v>
      </c>
      <c r="G44" s="2">
        <f t="shared" si="0"/>
        <v>4000</v>
      </c>
    </row>
    <row r="45" spans="1:7" ht="24" x14ac:dyDescent="0.2">
      <c r="A45" s="1"/>
      <c r="B45" s="107" t="s">
        <v>82</v>
      </c>
      <c r="C45" s="4" t="s">
        <v>19</v>
      </c>
      <c r="D45" s="7">
        <v>1</v>
      </c>
      <c r="E45" s="8" t="s">
        <v>31</v>
      </c>
      <c r="F45" s="103">
        <v>20000</v>
      </c>
      <c r="G45" s="2">
        <f t="shared" si="0"/>
        <v>20000</v>
      </c>
    </row>
    <row r="46" spans="1:7" ht="15" customHeight="1" x14ac:dyDescent="0.2">
      <c r="A46" s="1"/>
      <c r="B46" s="107" t="s">
        <v>30</v>
      </c>
      <c r="C46" s="4" t="s">
        <v>19</v>
      </c>
      <c r="D46" s="7">
        <v>4</v>
      </c>
      <c r="E46" s="8" t="s">
        <v>31</v>
      </c>
      <c r="F46" s="103">
        <v>20000</v>
      </c>
      <c r="G46" s="2">
        <f t="shared" si="0"/>
        <v>80000</v>
      </c>
    </row>
    <row r="47" spans="1:7" ht="24" x14ac:dyDescent="0.2">
      <c r="A47" s="1"/>
      <c r="B47" s="107" t="s">
        <v>83</v>
      </c>
      <c r="C47" s="4" t="s">
        <v>19</v>
      </c>
      <c r="D47" s="7">
        <v>1</v>
      </c>
      <c r="E47" s="8" t="s">
        <v>32</v>
      </c>
      <c r="F47" s="103">
        <v>20000</v>
      </c>
      <c r="G47" s="2">
        <f t="shared" si="0"/>
        <v>20000</v>
      </c>
    </row>
    <row r="48" spans="1:7" ht="15" customHeight="1" x14ac:dyDescent="0.2">
      <c r="A48" s="1"/>
      <c r="B48" s="107" t="s">
        <v>84</v>
      </c>
      <c r="C48" s="4" t="s">
        <v>19</v>
      </c>
      <c r="D48" s="7">
        <v>0.2</v>
      </c>
      <c r="E48" s="8" t="s">
        <v>31</v>
      </c>
      <c r="F48" s="103">
        <v>20000</v>
      </c>
      <c r="G48" s="2">
        <f t="shared" si="0"/>
        <v>4000</v>
      </c>
    </row>
    <row r="49" spans="1:7" ht="15" customHeight="1" x14ac:dyDescent="0.2">
      <c r="A49" s="1"/>
      <c r="B49" s="3" t="s">
        <v>30</v>
      </c>
      <c r="C49" s="4" t="s">
        <v>19</v>
      </c>
      <c r="D49" s="7">
        <v>4</v>
      </c>
      <c r="E49" s="8" t="s">
        <v>32</v>
      </c>
      <c r="F49" s="103">
        <v>20000</v>
      </c>
      <c r="G49" s="2">
        <f t="shared" si="0"/>
        <v>80000</v>
      </c>
    </row>
    <row r="50" spans="1:7" ht="15" customHeight="1" x14ac:dyDescent="0.2">
      <c r="A50" s="1"/>
      <c r="B50" s="3" t="s">
        <v>30</v>
      </c>
      <c r="C50" s="4" t="s">
        <v>19</v>
      </c>
      <c r="D50" s="7">
        <v>2</v>
      </c>
      <c r="E50" s="8" t="s">
        <v>33</v>
      </c>
      <c r="F50" s="103">
        <v>20000</v>
      </c>
      <c r="G50" s="2">
        <f t="shared" si="0"/>
        <v>40000</v>
      </c>
    </row>
    <row r="51" spans="1:7" ht="15" customHeight="1" x14ac:dyDescent="0.2">
      <c r="A51" s="1"/>
      <c r="B51" s="3" t="s">
        <v>27</v>
      </c>
      <c r="C51" s="4" t="s">
        <v>19</v>
      </c>
      <c r="D51" s="7">
        <v>2</v>
      </c>
      <c r="E51" s="8" t="s">
        <v>34</v>
      </c>
      <c r="F51" s="103">
        <v>20000</v>
      </c>
      <c r="G51" s="2">
        <f t="shared" si="0"/>
        <v>40000</v>
      </c>
    </row>
    <row r="52" spans="1:7" ht="15" customHeight="1" x14ac:dyDescent="0.2">
      <c r="A52" s="1"/>
      <c r="B52" s="3" t="s">
        <v>35</v>
      </c>
      <c r="C52" s="4" t="s">
        <v>19</v>
      </c>
      <c r="D52" s="7">
        <v>300</v>
      </c>
      <c r="E52" s="8" t="s">
        <v>85</v>
      </c>
      <c r="F52" s="103">
        <v>20000</v>
      </c>
      <c r="G52" s="2">
        <f t="shared" si="0"/>
        <v>6000000</v>
      </c>
    </row>
    <row r="53" spans="1:7" ht="15" customHeight="1" x14ac:dyDescent="0.2">
      <c r="A53" s="1"/>
      <c r="B53" s="84" t="s">
        <v>36</v>
      </c>
      <c r="C53" s="85"/>
      <c r="D53" s="85"/>
      <c r="E53" s="85"/>
      <c r="F53" s="86"/>
      <c r="G53" s="87">
        <f>SUM(G20:G52)</f>
        <v>7908000</v>
      </c>
    </row>
    <row r="54" spans="1:7" ht="15" customHeight="1" x14ac:dyDescent="0.2">
      <c r="A54" s="1"/>
    </row>
    <row r="55" spans="1:7" ht="15" customHeight="1" x14ac:dyDescent="0.2">
      <c r="A55" s="1"/>
      <c r="B55" s="20" t="s">
        <v>37</v>
      </c>
    </row>
    <row r="56" spans="1:7" ht="15" customHeight="1" x14ac:dyDescent="0.2">
      <c r="A56" s="1"/>
      <c r="B56" s="88" t="s">
        <v>14</v>
      </c>
      <c r="C56" s="89" t="s">
        <v>15</v>
      </c>
      <c r="D56" s="89" t="s">
        <v>16</v>
      </c>
      <c r="E56" s="88" t="s">
        <v>111</v>
      </c>
      <c r="F56" s="89" t="s">
        <v>17</v>
      </c>
      <c r="G56" s="88" t="s">
        <v>18</v>
      </c>
    </row>
    <row r="57" spans="1:7" ht="15" customHeight="1" x14ac:dyDescent="0.2">
      <c r="A57" s="1"/>
      <c r="B57" s="21"/>
      <c r="C57" s="22"/>
      <c r="D57" s="22"/>
      <c r="E57" s="22"/>
      <c r="F57" s="23"/>
      <c r="G57" s="23"/>
    </row>
    <row r="58" spans="1:7" ht="15" customHeight="1" x14ac:dyDescent="0.2">
      <c r="A58" s="1"/>
      <c r="B58" s="90" t="s">
        <v>38</v>
      </c>
      <c r="C58" s="91"/>
      <c r="D58" s="91"/>
      <c r="E58" s="91"/>
      <c r="F58" s="92"/>
      <c r="G58" s="93">
        <f>SUM(G57)</f>
        <v>0</v>
      </c>
    </row>
    <row r="59" spans="1:7" ht="15" customHeight="1" x14ac:dyDescent="0.2">
      <c r="A59" s="1"/>
    </row>
    <row r="60" spans="1:7" ht="15" customHeight="1" x14ac:dyDescent="0.2">
      <c r="A60" s="1"/>
      <c r="B60" s="20" t="s">
        <v>39</v>
      </c>
    </row>
    <row r="61" spans="1:7" ht="15" customHeight="1" x14ac:dyDescent="0.2">
      <c r="A61" s="1"/>
      <c r="B61" s="88" t="s">
        <v>14</v>
      </c>
      <c r="C61" s="88" t="s">
        <v>15</v>
      </c>
      <c r="D61" s="88" t="s">
        <v>16</v>
      </c>
      <c r="E61" s="88" t="s">
        <v>111</v>
      </c>
      <c r="F61" s="89" t="s">
        <v>17</v>
      </c>
      <c r="G61" s="88" t="s">
        <v>18</v>
      </c>
    </row>
    <row r="62" spans="1:7" ht="15" customHeight="1" x14ac:dyDescent="0.2">
      <c r="A62" s="1"/>
      <c r="B62" s="9"/>
      <c r="C62" s="4"/>
      <c r="D62" s="25"/>
      <c r="E62" s="4"/>
      <c r="F62" s="24"/>
      <c r="G62" s="24"/>
    </row>
    <row r="63" spans="1:7" ht="15" customHeight="1" x14ac:dyDescent="0.2">
      <c r="A63" s="1"/>
      <c r="B63" s="90" t="s">
        <v>40</v>
      </c>
      <c r="C63" s="91"/>
      <c r="D63" s="91"/>
      <c r="E63" s="91"/>
      <c r="F63" s="92"/>
      <c r="G63" s="93">
        <f>SUM(G62:G62)</f>
        <v>0</v>
      </c>
    </row>
    <row r="64" spans="1:7" ht="15" customHeight="1" x14ac:dyDescent="0.2">
      <c r="A64" s="1"/>
    </row>
    <row r="65" spans="1:7" ht="15" customHeight="1" x14ac:dyDescent="0.2">
      <c r="A65" s="1"/>
      <c r="B65" s="20" t="s">
        <v>41</v>
      </c>
    </row>
    <row r="66" spans="1:7" ht="24" x14ac:dyDescent="0.2">
      <c r="A66" s="1"/>
      <c r="B66" s="89" t="s">
        <v>42</v>
      </c>
      <c r="C66" s="89" t="s">
        <v>112</v>
      </c>
      <c r="D66" s="89" t="s">
        <v>113</v>
      </c>
      <c r="E66" s="89" t="s">
        <v>111</v>
      </c>
      <c r="F66" s="89" t="s">
        <v>17</v>
      </c>
      <c r="G66" s="89" t="s">
        <v>18</v>
      </c>
    </row>
    <row r="67" spans="1:7" ht="15" customHeight="1" x14ac:dyDescent="0.2">
      <c r="A67" s="1"/>
      <c r="B67" s="10" t="s">
        <v>43</v>
      </c>
      <c r="C67" s="11"/>
      <c r="D67" s="11"/>
      <c r="E67" s="11"/>
      <c r="F67" s="99"/>
      <c r="G67" s="2"/>
    </row>
    <row r="68" spans="1:7" ht="15" customHeight="1" x14ac:dyDescent="0.2">
      <c r="A68" s="1"/>
      <c r="B68" s="18" t="s">
        <v>103</v>
      </c>
      <c r="C68" s="19" t="s">
        <v>52</v>
      </c>
      <c r="D68" s="19">
        <v>100</v>
      </c>
      <c r="E68" s="19" t="s">
        <v>104</v>
      </c>
      <c r="F68" s="100">
        <v>1115</v>
      </c>
      <c r="G68" s="2">
        <f>F68*D68</f>
        <v>111500</v>
      </c>
    </row>
    <row r="69" spans="1:7" ht="15" customHeight="1" x14ac:dyDescent="0.2">
      <c r="A69" s="1"/>
      <c r="B69" s="3" t="s">
        <v>45</v>
      </c>
      <c r="C69" s="12" t="s">
        <v>44</v>
      </c>
      <c r="D69" s="7">
        <v>250</v>
      </c>
      <c r="E69" s="8" t="s">
        <v>86</v>
      </c>
      <c r="F69" s="101">
        <v>1250</v>
      </c>
      <c r="G69" s="2">
        <f t="shared" ref="G69:G84" si="1">F69*D69</f>
        <v>312500</v>
      </c>
    </row>
    <row r="70" spans="1:7" ht="15" customHeight="1" x14ac:dyDescent="0.2">
      <c r="A70" s="1"/>
      <c r="B70" s="3" t="s">
        <v>46</v>
      </c>
      <c r="C70" s="12" t="s">
        <v>44</v>
      </c>
      <c r="D70" s="7">
        <v>50</v>
      </c>
      <c r="E70" s="8" t="s">
        <v>87</v>
      </c>
      <c r="F70" s="101">
        <v>550</v>
      </c>
      <c r="G70" s="2">
        <f t="shared" si="1"/>
        <v>27500</v>
      </c>
    </row>
    <row r="71" spans="1:7" ht="15" customHeight="1" x14ac:dyDescent="0.2">
      <c r="A71" s="1"/>
      <c r="B71" s="3" t="s">
        <v>47</v>
      </c>
      <c r="C71" s="12" t="s">
        <v>44</v>
      </c>
      <c r="D71" s="7">
        <v>200</v>
      </c>
      <c r="E71" s="8" t="s">
        <v>88</v>
      </c>
      <c r="F71" s="101">
        <v>1600</v>
      </c>
      <c r="G71" s="2">
        <f t="shared" si="1"/>
        <v>320000</v>
      </c>
    </row>
    <row r="72" spans="1:7" ht="15" customHeight="1" x14ac:dyDescent="0.2">
      <c r="A72" s="1"/>
      <c r="B72" s="3" t="s">
        <v>102</v>
      </c>
      <c r="C72" s="12" t="s">
        <v>48</v>
      </c>
      <c r="D72" s="7">
        <v>4</v>
      </c>
      <c r="E72" s="8" t="s">
        <v>89</v>
      </c>
      <c r="F72" s="101">
        <v>12756</v>
      </c>
      <c r="G72" s="2">
        <f t="shared" si="1"/>
        <v>51024</v>
      </c>
    </row>
    <row r="73" spans="1:7" ht="15" customHeight="1" x14ac:dyDescent="0.2">
      <c r="A73" s="1"/>
      <c r="B73" s="3" t="s">
        <v>49</v>
      </c>
      <c r="C73" s="12" t="s">
        <v>48</v>
      </c>
      <c r="D73" s="7">
        <v>4</v>
      </c>
      <c r="E73" s="8" t="s">
        <v>89</v>
      </c>
      <c r="F73" s="101">
        <v>8678</v>
      </c>
      <c r="G73" s="2">
        <f t="shared" si="1"/>
        <v>34712</v>
      </c>
    </row>
    <row r="74" spans="1:7" ht="15" customHeight="1" x14ac:dyDescent="0.2">
      <c r="A74" s="1"/>
      <c r="B74" s="3" t="s">
        <v>50</v>
      </c>
      <c r="C74" s="12" t="s">
        <v>48</v>
      </c>
      <c r="D74" s="7">
        <v>2</v>
      </c>
      <c r="E74" s="8" t="s">
        <v>90</v>
      </c>
      <c r="F74" s="101">
        <v>7784</v>
      </c>
      <c r="G74" s="2">
        <f t="shared" si="1"/>
        <v>15568</v>
      </c>
    </row>
    <row r="75" spans="1:7" ht="15" customHeight="1" x14ac:dyDescent="0.2">
      <c r="A75" s="1"/>
      <c r="B75" s="10" t="s">
        <v>51</v>
      </c>
      <c r="C75" s="11"/>
      <c r="D75" s="11"/>
      <c r="E75" s="11"/>
      <c r="F75" s="99"/>
      <c r="G75" s="2">
        <f t="shared" si="1"/>
        <v>0</v>
      </c>
    </row>
    <row r="76" spans="1:7" ht="15" customHeight="1" x14ac:dyDescent="0.2">
      <c r="A76" s="1"/>
      <c r="B76" s="30" t="s">
        <v>148</v>
      </c>
      <c r="C76" s="31" t="s">
        <v>52</v>
      </c>
      <c r="D76" s="7">
        <v>5</v>
      </c>
      <c r="E76" s="8" t="s">
        <v>91</v>
      </c>
      <c r="F76" s="101">
        <v>9500</v>
      </c>
      <c r="G76" s="2">
        <f t="shared" si="1"/>
        <v>47500</v>
      </c>
    </row>
    <row r="77" spans="1:7" ht="15" customHeight="1" x14ac:dyDescent="0.2">
      <c r="A77" s="1"/>
      <c r="B77" s="10" t="s">
        <v>53</v>
      </c>
      <c r="C77" s="13"/>
      <c r="D77" s="13"/>
      <c r="E77" s="13"/>
      <c r="F77" s="102"/>
      <c r="G77" s="2">
        <f t="shared" si="1"/>
        <v>0</v>
      </c>
    </row>
    <row r="78" spans="1:7" ht="15" customHeight="1" x14ac:dyDescent="0.2">
      <c r="A78" s="1"/>
      <c r="B78" s="3" t="s">
        <v>139</v>
      </c>
      <c r="C78" s="12" t="s">
        <v>48</v>
      </c>
      <c r="D78" s="7">
        <v>2</v>
      </c>
      <c r="E78" s="8" t="s">
        <v>20</v>
      </c>
      <c r="F78" s="101">
        <v>6440</v>
      </c>
      <c r="G78" s="2">
        <f t="shared" si="1"/>
        <v>12880</v>
      </c>
    </row>
    <row r="79" spans="1:7" ht="15" customHeight="1" x14ac:dyDescent="0.2">
      <c r="A79" s="1"/>
      <c r="B79" s="3" t="s">
        <v>140</v>
      </c>
      <c r="C79" s="12" t="s">
        <v>48</v>
      </c>
      <c r="D79" s="7">
        <v>3</v>
      </c>
      <c r="E79" s="8" t="s">
        <v>92</v>
      </c>
      <c r="F79" s="101">
        <v>8254</v>
      </c>
      <c r="G79" s="2">
        <f t="shared" si="1"/>
        <v>24762</v>
      </c>
    </row>
    <row r="80" spans="1:7" ht="15" customHeight="1" x14ac:dyDescent="0.2">
      <c r="A80" s="1"/>
      <c r="B80" s="3" t="s">
        <v>141</v>
      </c>
      <c r="C80" s="12" t="s">
        <v>48</v>
      </c>
      <c r="D80" s="7">
        <v>2</v>
      </c>
      <c r="E80" s="8" t="s">
        <v>92</v>
      </c>
      <c r="F80" s="101">
        <v>24150</v>
      </c>
      <c r="G80" s="2">
        <f t="shared" si="1"/>
        <v>48300</v>
      </c>
    </row>
    <row r="81" spans="1:7" ht="15" customHeight="1" x14ac:dyDescent="0.2">
      <c r="A81" s="1"/>
      <c r="B81" s="14" t="s">
        <v>54</v>
      </c>
      <c r="C81" s="15"/>
      <c r="D81" s="15"/>
      <c r="E81" s="16"/>
      <c r="F81" s="2"/>
      <c r="G81" s="2">
        <f t="shared" si="1"/>
        <v>0</v>
      </c>
    </row>
    <row r="82" spans="1:7" ht="15" customHeight="1" x14ac:dyDescent="0.2">
      <c r="A82" s="1"/>
      <c r="B82" s="30" t="s">
        <v>95</v>
      </c>
      <c r="C82" s="31" t="s">
        <v>52</v>
      </c>
      <c r="D82" s="7">
        <v>1</v>
      </c>
      <c r="E82" s="8" t="s">
        <v>93</v>
      </c>
      <c r="F82" s="101">
        <v>50981</v>
      </c>
      <c r="G82" s="2">
        <f t="shared" si="1"/>
        <v>50981</v>
      </c>
    </row>
    <row r="83" spans="1:7" ht="15" customHeight="1" x14ac:dyDescent="0.2">
      <c r="A83" s="1"/>
      <c r="B83" s="30" t="s">
        <v>142</v>
      </c>
      <c r="C83" s="31" t="s">
        <v>52</v>
      </c>
      <c r="D83" s="7">
        <v>5</v>
      </c>
      <c r="E83" s="8" t="s">
        <v>143</v>
      </c>
      <c r="F83" s="101">
        <v>64401</v>
      </c>
      <c r="G83" s="2">
        <f t="shared" si="1"/>
        <v>322005</v>
      </c>
    </row>
    <row r="84" spans="1:7" ht="15" customHeight="1" x14ac:dyDescent="0.2">
      <c r="A84" s="1"/>
      <c r="B84" s="30" t="s">
        <v>144</v>
      </c>
      <c r="C84" s="31" t="s">
        <v>145</v>
      </c>
      <c r="D84" s="7">
        <v>3</v>
      </c>
      <c r="E84" s="8" t="s">
        <v>22</v>
      </c>
      <c r="F84" s="101">
        <v>17146</v>
      </c>
      <c r="G84" s="2">
        <f t="shared" si="1"/>
        <v>51438</v>
      </c>
    </row>
    <row r="85" spans="1:7" ht="15" customHeight="1" x14ac:dyDescent="0.2">
      <c r="A85" s="1"/>
      <c r="B85" s="90" t="s">
        <v>55</v>
      </c>
      <c r="C85" s="91"/>
      <c r="D85" s="91"/>
      <c r="E85" s="91"/>
      <c r="F85" s="92"/>
      <c r="G85" s="93">
        <f>SUM(G68:G84)</f>
        <v>1430670</v>
      </c>
    </row>
    <row r="86" spans="1:7" ht="15" customHeight="1" x14ac:dyDescent="0.2">
      <c r="A86" s="1"/>
    </row>
    <row r="87" spans="1:7" ht="15" customHeight="1" x14ac:dyDescent="0.2">
      <c r="A87" s="1"/>
      <c r="B87" s="26" t="s">
        <v>56</v>
      </c>
    </row>
    <row r="88" spans="1:7" ht="24" x14ac:dyDescent="0.2">
      <c r="A88" s="1"/>
      <c r="B88" s="88" t="s">
        <v>57</v>
      </c>
      <c r="C88" s="89" t="s">
        <v>112</v>
      </c>
      <c r="D88" s="89" t="s">
        <v>113</v>
      </c>
      <c r="E88" s="88" t="s">
        <v>111</v>
      </c>
      <c r="F88" s="89" t="s">
        <v>17</v>
      </c>
      <c r="G88" s="88" t="s">
        <v>18</v>
      </c>
    </row>
    <row r="89" spans="1:7" ht="15" customHeight="1" x14ac:dyDescent="0.2">
      <c r="A89" s="1"/>
      <c r="B89" s="3" t="s">
        <v>94</v>
      </c>
      <c r="C89" s="17" t="s">
        <v>58</v>
      </c>
      <c r="D89" s="17">
        <v>25</v>
      </c>
      <c r="E89" s="8" t="s">
        <v>136</v>
      </c>
      <c r="F89" s="101">
        <v>12000</v>
      </c>
      <c r="G89" s="2">
        <f>F89*D89</f>
        <v>300000</v>
      </c>
    </row>
    <row r="90" spans="1:7" ht="15" customHeight="1" x14ac:dyDescent="0.2">
      <c r="A90" s="1"/>
      <c r="B90" s="90" t="s">
        <v>59</v>
      </c>
      <c r="C90" s="91"/>
      <c r="D90" s="91"/>
      <c r="E90" s="91"/>
      <c r="F90" s="92"/>
      <c r="G90" s="93">
        <f>SUM(G89)</f>
        <v>300000</v>
      </c>
    </row>
    <row r="91" spans="1:7" ht="15" customHeight="1" x14ac:dyDescent="0.2">
      <c r="A91" s="1"/>
    </row>
    <row r="92" spans="1:7" ht="12" customHeight="1" x14ac:dyDescent="0.2">
      <c r="A92" s="1"/>
      <c r="B92" s="20" t="s">
        <v>60</v>
      </c>
      <c r="C92" s="27"/>
      <c r="D92" s="27"/>
      <c r="E92" s="27"/>
      <c r="F92" s="27"/>
      <c r="G92" s="109">
        <f>G53+G58+G63+G85+G90</f>
        <v>9638670</v>
      </c>
    </row>
    <row r="93" spans="1:7" ht="12" customHeight="1" x14ac:dyDescent="0.2">
      <c r="A93" s="1"/>
      <c r="B93" s="94" t="s">
        <v>61</v>
      </c>
      <c r="C93" s="95"/>
      <c r="D93" s="95"/>
      <c r="E93" s="95"/>
      <c r="F93" s="95"/>
      <c r="G93" s="110">
        <f>G92*0.05</f>
        <v>481933.5</v>
      </c>
    </row>
    <row r="94" spans="1:7" ht="12" customHeight="1" x14ac:dyDescent="0.2">
      <c r="A94" s="1"/>
      <c r="B94" s="20" t="s">
        <v>62</v>
      </c>
      <c r="C94" s="27"/>
      <c r="D94" s="27"/>
      <c r="E94" s="27"/>
      <c r="F94" s="27"/>
      <c r="G94" s="109">
        <f>G93+G92</f>
        <v>10120603.5</v>
      </c>
    </row>
    <row r="95" spans="1:7" ht="12" customHeight="1" x14ac:dyDescent="0.2">
      <c r="A95" s="1"/>
      <c r="B95" s="94" t="s">
        <v>63</v>
      </c>
      <c r="C95" s="95"/>
      <c r="D95" s="95"/>
      <c r="E95" s="95"/>
      <c r="F95" s="95"/>
      <c r="G95" s="110">
        <f>G11</f>
        <v>41800000</v>
      </c>
    </row>
    <row r="96" spans="1:7" ht="12" customHeight="1" x14ac:dyDescent="0.2">
      <c r="A96" s="1"/>
      <c r="B96" s="20" t="s">
        <v>64</v>
      </c>
      <c r="C96" s="27"/>
      <c r="D96" s="27"/>
      <c r="E96" s="27"/>
      <c r="F96" s="27"/>
      <c r="G96" s="109">
        <f>G95-G94</f>
        <v>31679396.5</v>
      </c>
    </row>
    <row r="97" spans="1:7" ht="9.9499999999999993" customHeight="1" x14ac:dyDescent="0.2">
      <c r="A97" s="1"/>
      <c r="B97" s="36" t="s">
        <v>132</v>
      </c>
      <c r="C97" s="37"/>
      <c r="D97" s="37"/>
      <c r="E97" s="37"/>
      <c r="F97" s="37"/>
      <c r="G97" s="28"/>
    </row>
    <row r="98" spans="1:7" ht="9.9499999999999993" customHeight="1" thickBot="1" x14ac:dyDescent="0.25">
      <c r="A98" s="1"/>
      <c r="B98" s="38"/>
      <c r="C98" s="37"/>
      <c r="D98" s="37"/>
      <c r="E98" s="37"/>
      <c r="F98" s="37"/>
      <c r="G98" s="28"/>
    </row>
    <row r="99" spans="1:7" ht="9.9499999999999993" customHeight="1" x14ac:dyDescent="0.2">
      <c r="A99" s="1"/>
      <c r="B99" s="67" t="s">
        <v>133</v>
      </c>
      <c r="C99" s="39"/>
      <c r="D99" s="39"/>
      <c r="E99" s="39"/>
      <c r="F99" s="39"/>
      <c r="G99" s="96"/>
    </row>
    <row r="100" spans="1:7" x14ac:dyDescent="0.2">
      <c r="A100" s="1"/>
      <c r="B100" s="68" t="s">
        <v>114</v>
      </c>
      <c r="C100" s="40"/>
      <c r="D100" s="40"/>
      <c r="E100" s="40"/>
      <c r="F100" s="40"/>
      <c r="G100" s="97"/>
    </row>
    <row r="101" spans="1:7" x14ac:dyDescent="0.2">
      <c r="A101" s="1"/>
      <c r="B101" s="68" t="s">
        <v>115</v>
      </c>
      <c r="C101" s="40"/>
      <c r="D101" s="40"/>
      <c r="E101" s="40"/>
      <c r="F101" s="40"/>
      <c r="G101" s="97"/>
    </row>
    <row r="102" spans="1:7" x14ac:dyDescent="0.2">
      <c r="A102" s="1"/>
      <c r="B102" s="68" t="s">
        <v>116</v>
      </c>
      <c r="C102" s="40"/>
      <c r="D102" s="40"/>
      <c r="E102" s="40"/>
      <c r="F102" s="40"/>
      <c r="G102" s="97"/>
    </row>
    <row r="103" spans="1:7" x14ac:dyDescent="0.2">
      <c r="A103" s="1"/>
      <c r="B103" s="68" t="s">
        <v>117</v>
      </c>
      <c r="C103" s="40"/>
      <c r="D103" s="40"/>
      <c r="E103" s="40"/>
      <c r="F103" s="40"/>
      <c r="G103" s="97"/>
    </row>
    <row r="104" spans="1:7" x14ac:dyDescent="0.2">
      <c r="A104" s="1"/>
      <c r="B104" s="68" t="s">
        <v>118</v>
      </c>
      <c r="C104" s="40"/>
      <c r="D104" s="40"/>
      <c r="E104" s="40"/>
      <c r="F104" s="40"/>
      <c r="G104" s="97"/>
    </row>
    <row r="105" spans="1:7" ht="12.75" thickBot="1" x14ac:dyDescent="0.25">
      <c r="A105" s="1"/>
      <c r="B105" s="69" t="s">
        <v>119</v>
      </c>
      <c r="C105" s="41"/>
      <c r="D105" s="41"/>
      <c r="E105" s="41"/>
      <c r="F105" s="41"/>
      <c r="G105" s="98"/>
    </row>
    <row r="106" spans="1:7" x14ac:dyDescent="0.2">
      <c r="A106" s="1"/>
      <c r="B106" s="42"/>
      <c r="C106" s="40"/>
      <c r="D106" s="40"/>
      <c r="E106" s="40"/>
      <c r="F106" s="40"/>
      <c r="G106" s="28"/>
    </row>
    <row r="107" spans="1:7" ht="12.75" thickBot="1" x14ac:dyDescent="0.25">
      <c r="A107" s="1"/>
      <c r="B107" s="115" t="s">
        <v>120</v>
      </c>
      <c r="C107" s="116"/>
      <c r="D107" s="43"/>
      <c r="E107" s="44"/>
      <c r="F107" s="44"/>
      <c r="G107" s="28"/>
    </row>
    <row r="108" spans="1:7" x14ac:dyDescent="0.2">
      <c r="A108" s="1"/>
      <c r="B108" s="45" t="s">
        <v>57</v>
      </c>
      <c r="C108" s="46" t="s">
        <v>121</v>
      </c>
      <c r="D108" s="47" t="s">
        <v>122</v>
      </c>
      <c r="E108" s="44"/>
      <c r="F108" s="44"/>
      <c r="G108" s="28"/>
    </row>
    <row r="109" spans="1:7" x14ac:dyDescent="0.2">
      <c r="A109" s="1"/>
      <c r="B109" s="48" t="s">
        <v>123</v>
      </c>
      <c r="C109" s="49">
        <f>+G53</f>
        <v>7908000</v>
      </c>
      <c r="D109" s="50">
        <f>(C109/C115)</f>
        <v>0.78137632800257417</v>
      </c>
      <c r="E109" s="44"/>
      <c r="F109" s="44"/>
      <c r="G109" s="28"/>
    </row>
    <row r="110" spans="1:7" x14ac:dyDescent="0.2">
      <c r="B110" s="48" t="s">
        <v>124</v>
      </c>
      <c r="C110" s="49">
        <f>+G58</f>
        <v>0</v>
      </c>
      <c r="D110" s="50">
        <v>0</v>
      </c>
      <c r="E110" s="44"/>
      <c r="F110" s="44"/>
      <c r="G110" s="28"/>
    </row>
    <row r="111" spans="1:7" x14ac:dyDescent="0.2">
      <c r="B111" s="48" t="s">
        <v>125</v>
      </c>
      <c r="C111" s="49">
        <f>+G63</f>
        <v>0</v>
      </c>
      <c r="D111" s="50">
        <f>(C111/C115)</f>
        <v>0</v>
      </c>
      <c r="E111" s="44"/>
      <c r="F111" s="44"/>
      <c r="G111" s="28"/>
    </row>
    <row r="112" spans="1:7" x14ac:dyDescent="0.2">
      <c r="B112" s="48" t="s">
        <v>42</v>
      </c>
      <c r="C112" s="49">
        <f>+G85</f>
        <v>1430670</v>
      </c>
      <c r="D112" s="50">
        <f>(C112/C115)</f>
        <v>0.1413621233160651</v>
      </c>
      <c r="E112" s="44"/>
      <c r="F112" s="44"/>
      <c r="G112" s="28"/>
    </row>
    <row r="113" spans="2:7" x14ac:dyDescent="0.2">
      <c r="B113" s="48" t="s">
        <v>126</v>
      </c>
      <c r="C113" s="51">
        <f>+G90</f>
        <v>300000</v>
      </c>
      <c r="D113" s="50">
        <f>(C113/C115)</f>
        <v>2.9642501062313132E-2</v>
      </c>
      <c r="E113" s="52"/>
      <c r="F113" s="52"/>
      <c r="G113" s="28"/>
    </row>
    <row r="114" spans="2:7" x14ac:dyDescent="0.2">
      <c r="B114" s="48" t="s">
        <v>127</v>
      </c>
      <c r="C114" s="51">
        <f>+G93</f>
        <v>481933.5</v>
      </c>
      <c r="D114" s="50">
        <f>(C114/C115)</f>
        <v>4.7619047619047616E-2</v>
      </c>
      <c r="E114" s="52"/>
      <c r="F114" s="52"/>
      <c r="G114" s="28"/>
    </row>
    <row r="115" spans="2:7" ht="12.75" thickBot="1" x14ac:dyDescent="0.25">
      <c r="B115" s="53" t="s">
        <v>128</v>
      </c>
      <c r="C115" s="54">
        <f>SUM(C109:C114)</f>
        <v>10120603.5</v>
      </c>
      <c r="D115" s="55">
        <f>SUM(D109:D114)</f>
        <v>1</v>
      </c>
      <c r="E115" s="52"/>
      <c r="F115" s="52"/>
      <c r="G115" s="28"/>
    </row>
    <row r="116" spans="2:7" x14ac:dyDescent="0.2">
      <c r="B116" s="38"/>
      <c r="C116" s="37"/>
      <c r="D116" s="37"/>
      <c r="E116" s="37"/>
      <c r="F116" s="37"/>
      <c r="G116" s="28"/>
    </row>
    <row r="117" spans="2:7" x14ac:dyDescent="0.2">
      <c r="B117" s="56"/>
      <c r="C117" s="37"/>
      <c r="D117" s="37"/>
      <c r="E117" s="37"/>
      <c r="F117" s="37"/>
      <c r="G117" s="28"/>
    </row>
    <row r="118" spans="2:7" ht="12.75" thickBot="1" x14ac:dyDescent="0.25">
      <c r="B118" s="57"/>
      <c r="C118" s="58" t="s">
        <v>129</v>
      </c>
      <c r="D118" s="59"/>
      <c r="E118" s="60"/>
      <c r="F118" s="61"/>
      <c r="G118" s="28"/>
    </row>
    <row r="119" spans="2:7" x14ac:dyDescent="0.2">
      <c r="B119" s="62" t="s">
        <v>130</v>
      </c>
      <c r="C119" s="104">
        <v>15000</v>
      </c>
      <c r="D119" s="104">
        <v>22000</v>
      </c>
      <c r="E119" s="105">
        <v>25000</v>
      </c>
      <c r="F119" s="63"/>
      <c r="G119" s="29"/>
    </row>
    <row r="120" spans="2:7" ht="12.75" thickBot="1" x14ac:dyDescent="0.25">
      <c r="B120" s="53" t="s">
        <v>146</v>
      </c>
      <c r="C120" s="54">
        <f>(G94/C119)</f>
        <v>674.70690000000002</v>
      </c>
      <c r="D120" s="54">
        <f>(G94/D119)</f>
        <v>460.02743181818181</v>
      </c>
      <c r="E120" s="64">
        <f>(G94/E119)</f>
        <v>404.82414</v>
      </c>
      <c r="F120" s="63"/>
      <c r="G120" s="29"/>
    </row>
    <row r="121" spans="2:7" x14ac:dyDescent="0.2">
      <c r="B121" s="65" t="s">
        <v>131</v>
      </c>
      <c r="C121" s="40"/>
      <c r="D121" s="40"/>
      <c r="E121" s="40"/>
      <c r="F121" s="40"/>
      <c r="G121" s="40"/>
    </row>
    <row r="122" spans="2:7" x14ac:dyDescent="0.2">
      <c r="B122" s="1"/>
    </row>
    <row r="123" spans="2:7" x14ac:dyDescent="0.2">
      <c r="B123" s="66" t="s">
        <v>65</v>
      </c>
      <c r="C123" s="1"/>
      <c r="D123" s="1"/>
      <c r="E123" s="1"/>
      <c r="F123" s="1"/>
      <c r="G123" s="1"/>
    </row>
    <row r="124" spans="2:7" x14ac:dyDescent="0.2">
      <c r="B124" s="32" t="s">
        <v>96</v>
      </c>
      <c r="C124" s="1"/>
      <c r="D124" s="1"/>
      <c r="E124" s="1"/>
      <c r="F124" s="1"/>
      <c r="G124" s="1"/>
    </row>
    <row r="125" spans="2:7" x14ac:dyDescent="0.2">
      <c r="B125" s="32" t="s">
        <v>97</v>
      </c>
      <c r="C125" s="1"/>
      <c r="D125" s="1"/>
      <c r="E125" s="1"/>
      <c r="F125" s="1"/>
      <c r="G125" s="1"/>
    </row>
    <row r="126" spans="2:7" x14ac:dyDescent="0.2">
      <c r="B126" s="32" t="s">
        <v>98</v>
      </c>
      <c r="C126" s="1"/>
      <c r="D126" s="1"/>
      <c r="E126" s="1"/>
      <c r="F126" s="1"/>
      <c r="G126" s="1"/>
    </row>
    <row r="127" spans="2:7" x14ac:dyDescent="0.2">
      <c r="B127" s="32" t="s">
        <v>99</v>
      </c>
      <c r="C127" s="1"/>
      <c r="D127" s="1"/>
      <c r="E127" s="1"/>
      <c r="F127" s="1"/>
      <c r="G127" s="1"/>
    </row>
    <row r="128" spans="2:7" x14ac:dyDescent="0.2">
      <c r="B128" s="32" t="s">
        <v>100</v>
      </c>
      <c r="C128" s="1"/>
      <c r="D128" s="1"/>
      <c r="E128" s="1"/>
      <c r="F128" s="1"/>
      <c r="G128" s="1"/>
    </row>
    <row r="129" spans="2:7" x14ac:dyDescent="0.2">
      <c r="B129" s="32" t="s">
        <v>101</v>
      </c>
      <c r="C129" s="1"/>
      <c r="D129" s="1"/>
      <c r="E129" s="1"/>
      <c r="F129" s="1"/>
      <c r="G129" s="1"/>
    </row>
    <row r="130" spans="2:7" x14ac:dyDescent="0.2">
      <c r="B130" s="1"/>
      <c r="C130" s="1"/>
      <c r="D130" s="1"/>
      <c r="E130" s="1"/>
      <c r="F130" s="1"/>
      <c r="G130" s="1"/>
    </row>
  </sheetData>
  <mergeCells count="8">
    <mergeCell ref="E14:F14"/>
    <mergeCell ref="B16:G16"/>
    <mergeCell ref="B107:C107"/>
    <mergeCell ref="E8:F8"/>
    <mergeCell ref="E9:F9"/>
    <mergeCell ref="E10:F10"/>
    <mergeCell ref="E12:F12"/>
    <mergeCell ref="E13:F13"/>
  </mergeCells>
  <printOptions horizontalCentered="1"/>
  <pageMargins left="0.70866141732283472" right="0.70866141732283472" top="0.74803149606299213" bottom="0.74803149606299213" header="0.31496062992125984" footer="0.31496062992125984"/>
  <pageSetup paperSize="14" scale="90" fitToHeight="2" orientation="portrait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Mora</vt:lpstr>
      <vt:lpstr>Mora!Área_de_impresión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Hardy Castillo Harry Osvaldo</dc:creator>
  <cp:lastModifiedBy>Perez Reyes Nora del Carmen</cp:lastModifiedBy>
  <cp:lastPrinted>2022-06-20T19:41:20Z</cp:lastPrinted>
  <dcterms:created xsi:type="dcterms:W3CDTF">2018-05-25T15:54:22Z</dcterms:created>
  <dcterms:modified xsi:type="dcterms:W3CDTF">2022-06-22T15:19:38Z</dcterms:modified>
</cp:coreProperties>
</file>