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nogal" sheetId="11" r:id="rId1"/>
  </sheets>
  <definedNames>
    <definedName name="_xlnm.Print_Area" localSheetId="0">nogal!$A$1:$G$87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1" l="1"/>
  <c r="G46" i="11"/>
  <c r="G47" i="11"/>
  <c r="G50" i="11" l="1"/>
  <c r="G49" i="11"/>
  <c r="G48" i="11"/>
  <c r="G44" i="11"/>
  <c r="G43" i="11"/>
  <c r="G42" i="11"/>
  <c r="G37" i="11"/>
  <c r="G36" i="11"/>
  <c r="G35" i="11"/>
  <c r="G25" i="11"/>
  <c r="G24" i="11"/>
  <c r="G23" i="11"/>
  <c r="G22" i="11"/>
  <c r="G21" i="11"/>
  <c r="G12" i="11"/>
  <c r="G26" i="11" l="1"/>
  <c r="G51" i="11" l="1"/>
  <c r="C78" i="11" s="1"/>
  <c r="C76" i="11"/>
  <c r="G61" i="11"/>
  <c r="C79" i="11"/>
  <c r="G38" i="11" l="1"/>
  <c r="C75" i="11"/>
  <c r="C77" i="11" l="1"/>
  <c r="G58" i="11"/>
  <c r="G59" i="11" s="1"/>
  <c r="C80" i="11" s="1"/>
  <c r="C81" i="11" l="1"/>
  <c r="D78" i="11" s="1"/>
  <c r="G60" i="11"/>
  <c r="G62" i="11" s="1"/>
  <c r="D80" i="11" l="1"/>
  <c r="D76" i="11"/>
  <c r="D77" i="11"/>
  <c r="D75" i="11"/>
  <c r="D79" i="11"/>
  <c r="C86" i="11"/>
  <c r="E86" i="11"/>
  <c r="D86" i="11"/>
  <c r="D81" i="11" l="1"/>
</calcChain>
</file>

<file path=xl/sharedStrings.xml><?xml version="1.0" encoding="utf-8"?>
<sst xmlns="http://schemas.openxmlformats.org/spreadsheetml/2006/main" count="142" uniqueCount="101">
  <si>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</si>
  <si>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</si>
  <si>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</si>
  <si>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</si>
  <si>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</si>
  <si>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</si>
  <si>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</si>
  <si>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</si>
  <si>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</si>
  <si>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</si>
  <si>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</si>
  <si>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</si>
  <si>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</si>
  <si>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</si>
  <si>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</si>
  <si>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</si>
  <si>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</si>
  <si>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</si>
  <si>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</si>
  <si>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</si>
  <si>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</si>
  <si>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</si>
  <si>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</si>
  <si>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</si>
  <si>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</si>
  <si>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</si>
  <si>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</si>
  <si>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</si>
  <si>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</si>
  <si>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</si>
  <si>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</si>
  <si>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</si>
  <si>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</si>
  <si>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</si>
  <si>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</si>
  <si>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</si>
  <si>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</si>
  <si>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</si>
  <si>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</si>
  <si>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</si>
  <si>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</si>
  <si>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</si>
  <si>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</si>
  <si>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</si>
  <si>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</si>
  <si>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</si>
  <si>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</si>
  <si>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</si>
  <si>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</si>
  <si>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</si>
  <si>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</si>
  <si>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</si>
  <si>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</si>
  <si>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</si>
  <si>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</si>
  <si>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</si>
  <si>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LOS ANGELES</t>
  </si>
  <si>
    <t>Vitramag</t>
  </si>
  <si>
    <t>Riego</t>
  </si>
  <si>
    <t>Urea</t>
  </si>
  <si>
    <t>Chandler</t>
  </si>
  <si>
    <t>medio</t>
  </si>
  <si>
    <t>BIOBIO</t>
  </si>
  <si>
    <t>venta particulares</t>
  </si>
  <si>
    <t>lluvias y heladas</t>
  </si>
  <si>
    <t>septiembre-abril</t>
  </si>
  <si>
    <t>Aplicación agroquimicos</t>
  </si>
  <si>
    <t>Oct-abril</t>
  </si>
  <si>
    <t>Poda</t>
  </si>
  <si>
    <t>mayo-junmio</t>
  </si>
  <si>
    <t>Poda en verde</t>
  </si>
  <si>
    <t>sept-octubre</t>
  </si>
  <si>
    <t>cosecha</t>
  </si>
  <si>
    <t>Marzo-abril</t>
  </si>
  <si>
    <t>mayo-diciemb.</t>
  </si>
  <si>
    <t>Flete</t>
  </si>
  <si>
    <t>Desbrozadora</t>
  </si>
  <si>
    <t>JM</t>
  </si>
  <si>
    <t>Octubre - Febrero</t>
  </si>
  <si>
    <t>Oct-febrero</t>
  </si>
  <si>
    <t>Muriato de Potasio</t>
  </si>
  <si>
    <t>nov-enero</t>
  </si>
  <si>
    <t>Acido fosfórico</t>
  </si>
  <si>
    <t>Sep-abril</t>
  </si>
  <si>
    <t>Junio - Agosto</t>
  </si>
  <si>
    <t>Super Fosfato Triple</t>
  </si>
  <si>
    <t>Boronatro de Calcita</t>
  </si>
  <si>
    <t>RENDIMIENTO : KG/HA</t>
  </si>
  <si>
    <t>los angeles,</t>
  </si>
  <si>
    <t>PRECIO ESPERADO ($/kg)</t>
  </si>
  <si>
    <t>oxicloruro de cobre</t>
  </si>
  <si>
    <t>agost-dic</t>
  </si>
  <si>
    <t>bravo 720</t>
  </si>
  <si>
    <t>sept-dic</t>
  </si>
  <si>
    <t>podexal</t>
  </si>
  <si>
    <t>ESCENARIOS COSTO UNITARIO  ($/kg)</t>
  </si>
  <si>
    <t>Rendimiento (kg/hà)</t>
  </si>
  <si>
    <t>Costo unitario ($/kg) (*)</t>
  </si>
  <si>
    <t>Nogal año 8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</si>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</sst>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&quot;$&quot;\ * #,##0.00_-;\-&quot;$&quot;\ * #,##0.00_-;_-&quot;$&quot;\ * &quot;-&quot;??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 applyFill="0" applyBorder="0" applyProtection="0"/>
    <xf numFmtId="0" fontId="4" fillId="0" borderId="1"/>
    <xf numFmtId="0" fontId="1" fillId="0" borderId="1"/>
    <xf numFmtId="164" fontId="5" fillId="0" borderId="0" applyFont="0" applyFill="0" applyBorder="0" applyAlignment="0" applyProtection="0"/>
    <xf numFmtId="165" fontId="6" fillId="0" borderId="1" applyFont="0" applyFill="0" applyBorder="0" applyAlignment="0" applyProtection="0"/>
  </cellStyleXfs>
  <cellXfs count="102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3" fontId="9" fillId="0" borderId="2" xfId="0" applyNumberFormat="1" applyFont="1" applyBorder="1" applyAlignment="1">
      <alignment horizontal="right"/>
    </xf>
    <xf numFmtId="0" fontId="9" fillId="10" borderId="2" xfId="0" applyFont="1" applyFill="1" applyBorder="1" applyAlignment="1">
      <alignment horizontal="right"/>
    </xf>
    <xf numFmtId="17" fontId="9" fillId="0" borderId="2" xfId="0" applyNumberFormat="1" applyFont="1" applyBorder="1" applyAlignment="1">
      <alignment horizontal="right"/>
    </xf>
    <xf numFmtId="3" fontId="9" fillId="10" borderId="2" xfId="0" applyNumberFormat="1" applyFont="1" applyFill="1" applyBorder="1" applyAlignment="1">
      <alignment horizontal="right"/>
    </xf>
    <xf numFmtId="3" fontId="9" fillId="0" borderId="2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8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3" fontId="11" fillId="0" borderId="2" xfId="0" applyNumberFormat="1" applyFont="1" applyBorder="1"/>
    <xf numFmtId="0" fontId="11" fillId="0" borderId="2" xfId="0" applyFont="1" applyFill="1" applyBorder="1"/>
    <xf numFmtId="0" fontId="9" fillId="0" borderId="2" xfId="0" applyFont="1" applyBorder="1" applyAlignment="1">
      <alignment horizontal="left"/>
    </xf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right"/>
    </xf>
    <xf numFmtId="3" fontId="11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vertical="center"/>
    </xf>
    <xf numFmtId="3" fontId="9" fillId="0" borderId="2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3" fontId="11" fillId="0" borderId="2" xfId="1" applyNumberFormat="1" applyFont="1" applyBorder="1" applyAlignment="1">
      <alignment horizontal="right"/>
    </xf>
    <xf numFmtId="0" fontId="11" fillId="0" borderId="2" xfId="0" applyFont="1" applyBorder="1"/>
    <xf numFmtId="0" fontId="9" fillId="0" borderId="2" xfId="0" applyFont="1" applyBorder="1" applyAlignment="1">
      <alignment horizontal="center"/>
    </xf>
    <xf numFmtId="169" fontId="9" fillId="0" borderId="2" xfId="0" applyNumberFormat="1" applyFont="1" applyBorder="1"/>
    <xf numFmtId="3" fontId="11" fillId="10" borderId="2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7" fontId="8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7" fontId="8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7" fontId="8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2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8" fontId="12" fillId="2" borderId="2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vertical="center"/>
    </xf>
    <xf numFmtId="168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8" fillId="9" borderId="2" xfId="0" applyFont="1" applyFill="1" applyBorder="1" applyAlignment="1">
      <alignment vertical="center"/>
    </xf>
    <xf numFmtId="49" fontId="14" fillId="9" borderId="2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167" fontId="12" fillId="2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49" fontId="8" fillId="3" borderId="1" xfId="0" applyNumberFormat="1" applyFont="1" applyFill="1" applyBorder="1" applyAlignment="1">
      <alignment horizontal="center" vertical="center"/>
    </xf>
    <xf numFmtId="167" fontId="8" fillId="5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167" fontId="8" fillId="3" borderId="1" xfId="0" applyNumberFormat="1" applyFont="1" applyFill="1" applyBorder="1" applyAlignment="1">
      <alignment vertical="center"/>
    </xf>
    <xf numFmtId="167" fontId="8" fillId="6" borderId="1" xfId="0" applyNumberFormat="1" applyFont="1" applyFill="1" applyBorder="1" applyAlignment="1">
      <alignment vertical="center"/>
    </xf>
    <xf numFmtId="3" fontId="2" fillId="0" borderId="2" xfId="1" applyNumberFormat="1" applyFont="1" applyBorder="1" applyAlignment="1">
      <alignment horizontal="right"/>
    </xf>
    <xf numFmtId="3" fontId="2" fillId="0" borderId="2" xfId="3" applyNumberFormat="1" applyFont="1" applyBorder="1" applyAlignment="1">
      <alignment horizontal="right"/>
    </xf>
    <xf numFmtId="3" fontId="12" fillId="8" borderId="2" xfId="0" applyNumberFormat="1" applyFont="1" applyFill="1" applyBorder="1" applyAlignment="1">
      <alignment vertical="center"/>
    </xf>
    <xf numFmtId="0" fontId="9" fillId="0" borderId="11" xfId="0" applyFont="1" applyBorder="1" applyAlignment="1">
      <alignment horizontal="right" wrapText="1"/>
    </xf>
    <xf numFmtId="0" fontId="11" fillId="0" borderId="2" xfId="0" applyFont="1" applyBorder="1" applyAlignment="1">
      <alignment horizontal="right"/>
    </xf>
    <xf numFmtId="169" fontId="11" fillId="0" borderId="2" xfId="0" applyNumberFormat="1" applyFont="1" applyBorder="1"/>
    <xf numFmtId="49" fontId="14" fillId="9" borderId="2" xfId="0" applyNumberFormat="1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14" fontId="9" fillId="0" borderId="2" xfId="0" applyNumberFormat="1" applyFont="1" applyBorder="1" applyAlignment="1">
      <alignment horizontal="right"/>
    </xf>
  </cellXfs>
  <cellStyles count="5">
    <cellStyle name="Millares 2" xfId="4"/>
    <cellStyle name="Moneda" xfId="3" builtinId="4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790575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790575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171450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6134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R87"/>
  <sheetViews>
    <sheetView tabSelected="1" workbookViewId="0">
      <selection activeCell="L6" sqref="L6"/>
    </sheetView>
  </sheetViews>
  <sheetFormatPr baseColWidth="10" defaultColWidth="10.85546875" defaultRowHeight="11.25" customHeight="1"/>
  <cols>
    <col min="1" max="1" width="4.42578125" style="10" customWidth="1"/>
    <col min="2" max="2" width="20.85546875" style="10" customWidth="1"/>
    <col min="3" max="3" width="19.42578125" style="10" customWidth="1"/>
    <col min="4" max="4" width="9.42578125" style="10" customWidth="1"/>
    <col min="5" max="5" width="14.42578125" style="10" customWidth="1"/>
    <col min="6" max="6" width="13" style="10" customWidth="1"/>
    <col min="7" max="7" width="14.85546875" style="10" customWidth="1"/>
    <col min="8" max="200" width="10.85546875" style="10" customWidth="1"/>
    <col min="201" max="16384" width="10.85546875" style="11"/>
  </cols>
  <sheetData>
    <row r="1" spans="1:7" ht="15" customHeight="1">
      <c r="A1" s="9"/>
      <c r="B1" s="9"/>
      <c r="C1" s="9"/>
      <c r="D1" s="9"/>
      <c r="E1" s="9"/>
      <c r="F1" s="9"/>
      <c r="G1" s="9"/>
    </row>
    <row r="2" spans="1:7" ht="15" customHeight="1">
      <c r="A2" s="9"/>
      <c r="B2" s="9"/>
      <c r="C2" s="9"/>
      <c r="D2" s="9"/>
      <c r="E2" s="9"/>
      <c r="F2" s="9"/>
      <c r="G2" s="9"/>
    </row>
    <row r="3" spans="1:7" ht="15" customHeight="1">
      <c r="A3" s="9"/>
      <c r="B3" s="9"/>
      <c r="C3" s="9"/>
      <c r="D3" s="9"/>
      <c r="E3" s="9"/>
      <c r="F3" s="9"/>
      <c r="G3" s="9"/>
    </row>
    <row r="4" spans="1:7" ht="15" customHeight="1">
      <c r="A4" s="9"/>
      <c r="B4" s="9"/>
      <c r="C4" s="9"/>
      <c r="D4" s="9"/>
      <c r="E4" s="9"/>
      <c r="F4" s="9"/>
      <c r="G4" s="9"/>
    </row>
    <row r="5" spans="1:7" ht="15" customHeight="1">
      <c r="A5" s="9"/>
      <c r="B5" s="9"/>
      <c r="C5" s="9"/>
      <c r="D5" s="9"/>
      <c r="E5" s="9"/>
      <c r="F5" s="9"/>
      <c r="G5" s="9"/>
    </row>
    <row r="6" spans="1:7" ht="15" customHeight="1">
      <c r="A6" s="9"/>
      <c r="B6" s="9"/>
      <c r="C6" s="9"/>
      <c r="D6" s="9"/>
      <c r="E6" s="9"/>
      <c r="F6" s="9"/>
      <c r="G6" s="9"/>
    </row>
    <row r="7" spans="1:7" ht="15" customHeight="1">
      <c r="A7" s="9"/>
      <c r="B7" s="9"/>
      <c r="C7" s="9"/>
      <c r="D7" s="9"/>
      <c r="E7" s="9"/>
      <c r="F7" s="9"/>
      <c r="G7" s="9"/>
    </row>
    <row r="8" spans="1:7" ht="15" customHeight="1">
      <c r="A8" s="9"/>
      <c r="B8" s="9"/>
      <c r="C8" s="9"/>
      <c r="D8" s="9"/>
      <c r="E8" s="9"/>
      <c r="F8" s="9"/>
      <c r="G8" s="9"/>
    </row>
    <row r="9" spans="1:7" ht="12" customHeight="1">
      <c r="A9" s="9"/>
      <c r="B9" s="77" t="s">
        <v>0</v>
      </c>
      <c r="C9" s="88" t="s">
        <v>98</v>
      </c>
      <c r="D9" s="9"/>
      <c r="E9" s="95" t="s">
        <v>87</v>
      </c>
      <c r="F9" s="96"/>
      <c r="G9" s="12">
        <v>2500</v>
      </c>
    </row>
    <row r="10" spans="1:7" ht="12.75">
      <c r="A10" s="9"/>
      <c r="B10" s="5" t="s">
        <v>1</v>
      </c>
      <c r="C10" s="13" t="s">
        <v>60</v>
      </c>
      <c r="D10" s="9"/>
      <c r="E10" s="97" t="s">
        <v>2</v>
      </c>
      <c r="F10" s="98"/>
      <c r="G10" s="14">
        <v>44682</v>
      </c>
    </row>
    <row r="11" spans="1:7" ht="12.75">
      <c r="A11" s="9"/>
      <c r="B11" s="5" t="s">
        <v>3</v>
      </c>
      <c r="C11" s="13" t="s">
        <v>61</v>
      </c>
      <c r="D11" s="9"/>
      <c r="E11" s="97" t="s">
        <v>89</v>
      </c>
      <c r="F11" s="98"/>
      <c r="G11" s="15">
        <v>2000</v>
      </c>
    </row>
    <row r="12" spans="1:7" ht="11.25" customHeight="1">
      <c r="A12" s="9"/>
      <c r="B12" s="5" t="s">
        <v>4</v>
      </c>
      <c r="C12" s="13" t="s">
        <v>62</v>
      </c>
      <c r="D12" s="9"/>
      <c r="E12" s="6" t="s">
        <v>5</v>
      </c>
      <c r="F12" s="7"/>
      <c r="G12" s="15">
        <f>G9*G11</f>
        <v>5000000</v>
      </c>
    </row>
    <row r="13" spans="1:7" ht="11.25" customHeight="1">
      <c r="A13" s="9"/>
      <c r="B13" s="5" t="s">
        <v>6</v>
      </c>
      <c r="C13" s="13" t="s">
        <v>56</v>
      </c>
      <c r="D13" s="9"/>
      <c r="E13" s="97" t="s">
        <v>7</v>
      </c>
      <c r="F13" s="98"/>
      <c r="G13" s="15" t="s">
        <v>63</v>
      </c>
    </row>
    <row r="14" spans="1:7" ht="13.5" customHeight="1">
      <c r="A14" s="9"/>
      <c r="B14" s="5" t="s">
        <v>8</v>
      </c>
      <c r="C14" s="13" t="s">
        <v>88</v>
      </c>
      <c r="D14" s="9"/>
      <c r="E14" s="97" t="s">
        <v>9</v>
      </c>
      <c r="F14" s="98"/>
      <c r="G14" s="14">
        <v>44652</v>
      </c>
    </row>
    <row r="15" spans="1:7" ht="12.75">
      <c r="A15" s="9"/>
      <c r="B15" s="5" t="s">
        <v>10</v>
      </c>
      <c r="C15" s="101">
        <v>44727</v>
      </c>
      <c r="D15" s="9"/>
      <c r="E15" s="99" t="s">
        <v>11</v>
      </c>
      <c r="F15" s="100"/>
      <c r="G15" s="16" t="s">
        <v>64</v>
      </c>
    </row>
    <row r="16" spans="1:7" ht="12" customHeight="1">
      <c r="A16" s="9"/>
      <c r="B16" s="17"/>
      <c r="C16" s="18"/>
      <c r="D16" s="9"/>
      <c r="E16" s="9"/>
      <c r="F16" s="9"/>
      <c r="G16" s="19"/>
    </row>
    <row r="17" spans="1:7" ht="12" customHeight="1">
      <c r="A17" s="9"/>
      <c r="B17" s="93" t="s">
        <v>12</v>
      </c>
      <c r="C17" s="94"/>
      <c r="D17" s="94"/>
      <c r="E17" s="94"/>
      <c r="F17" s="94"/>
      <c r="G17" s="94"/>
    </row>
    <row r="18" spans="1:7" ht="12" customHeight="1">
      <c r="A18" s="9"/>
      <c r="B18" s="9"/>
      <c r="C18" s="20"/>
      <c r="D18" s="20"/>
      <c r="E18" s="20"/>
      <c r="F18" s="9"/>
      <c r="G18" s="9"/>
    </row>
    <row r="19" spans="1:7" ht="12" customHeight="1">
      <c r="A19" s="9"/>
      <c r="B19" s="21" t="s">
        <v>13</v>
      </c>
      <c r="C19" s="22"/>
      <c r="D19" s="22"/>
      <c r="E19" s="22"/>
      <c r="F19" s="22"/>
      <c r="G19" s="22"/>
    </row>
    <row r="20" spans="1:7" ht="21.75" customHeight="1">
      <c r="A20" s="9"/>
      <c r="B20" s="78" t="s">
        <v>14</v>
      </c>
      <c r="C20" s="78" t="s">
        <v>15</v>
      </c>
      <c r="D20" s="78" t="s">
        <v>16</v>
      </c>
      <c r="E20" s="78" t="s">
        <v>17</v>
      </c>
      <c r="F20" s="78" t="s">
        <v>18</v>
      </c>
      <c r="G20" s="78" t="s">
        <v>19</v>
      </c>
    </row>
    <row r="21" spans="1:7" ht="12.75">
      <c r="A21" s="9"/>
      <c r="B21" s="23" t="s">
        <v>58</v>
      </c>
      <c r="C21" s="24" t="s">
        <v>20</v>
      </c>
      <c r="D21" s="89">
        <v>12</v>
      </c>
      <c r="E21" s="24" t="s">
        <v>65</v>
      </c>
      <c r="F21" s="90">
        <v>20000</v>
      </c>
      <c r="G21" s="25">
        <f t="shared" ref="G21:G25" si="0">D21*F21</f>
        <v>240000</v>
      </c>
    </row>
    <row r="22" spans="1:7" ht="12.75">
      <c r="A22" s="9"/>
      <c r="B22" s="26" t="s">
        <v>66</v>
      </c>
      <c r="C22" s="24" t="s">
        <v>20</v>
      </c>
      <c r="D22" s="89">
        <v>16</v>
      </c>
      <c r="E22" s="24" t="s">
        <v>67</v>
      </c>
      <c r="F22" s="90">
        <v>20000</v>
      </c>
      <c r="G22" s="25">
        <f t="shared" si="0"/>
        <v>320000</v>
      </c>
    </row>
    <row r="23" spans="1:7" ht="12.75" customHeight="1">
      <c r="A23" s="9"/>
      <c r="B23" s="27" t="s">
        <v>68</v>
      </c>
      <c r="C23" s="24" t="s">
        <v>20</v>
      </c>
      <c r="D23" s="89">
        <v>5</v>
      </c>
      <c r="E23" s="24" t="s">
        <v>69</v>
      </c>
      <c r="F23" s="90">
        <v>20000</v>
      </c>
      <c r="G23" s="25">
        <f t="shared" si="0"/>
        <v>100000</v>
      </c>
    </row>
    <row r="24" spans="1:7" ht="12.75">
      <c r="A24" s="9"/>
      <c r="B24" s="27" t="s">
        <v>70</v>
      </c>
      <c r="C24" s="24" t="s">
        <v>20</v>
      </c>
      <c r="D24" s="89">
        <v>4</v>
      </c>
      <c r="E24" s="24" t="s">
        <v>71</v>
      </c>
      <c r="F24" s="90">
        <v>20000</v>
      </c>
      <c r="G24" s="25">
        <f t="shared" si="0"/>
        <v>80000</v>
      </c>
    </row>
    <row r="25" spans="1:7" ht="12.75" customHeight="1">
      <c r="A25" s="9"/>
      <c r="B25" s="27" t="s">
        <v>72</v>
      </c>
      <c r="C25" s="24" t="s">
        <v>20</v>
      </c>
      <c r="D25" s="89">
        <v>45</v>
      </c>
      <c r="E25" s="24" t="s">
        <v>73</v>
      </c>
      <c r="F25" s="90">
        <v>20000</v>
      </c>
      <c r="G25" s="25">
        <f t="shared" si="0"/>
        <v>900000</v>
      </c>
    </row>
    <row r="26" spans="1:7" ht="12.75" customHeight="1">
      <c r="A26" s="9"/>
      <c r="B26" s="1" t="s">
        <v>21</v>
      </c>
      <c r="C26" s="2"/>
      <c r="D26" s="2"/>
      <c r="E26" s="2"/>
      <c r="F26" s="3"/>
      <c r="G26" s="4">
        <f>SUM(G21:G25)</f>
        <v>1640000</v>
      </c>
    </row>
    <row r="27" spans="1:7" ht="12.75" customHeight="1">
      <c r="A27" s="9"/>
      <c r="B27" s="28"/>
      <c r="C27" s="29"/>
      <c r="D27" s="30"/>
      <c r="E27" s="29"/>
      <c r="F27" s="31"/>
      <c r="G27" s="32"/>
    </row>
    <row r="28" spans="1:7" ht="12.75" customHeight="1">
      <c r="A28" s="9"/>
      <c r="B28" s="21" t="s">
        <v>22</v>
      </c>
      <c r="C28" s="33"/>
      <c r="D28" s="33"/>
      <c r="E28" s="33"/>
      <c r="F28" s="22"/>
      <c r="G28" s="22"/>
    </row>
    <row r="29" spans="1:7" ht="25.5">
      <c r="A29" s="9"/>
      <c r="B29" s="80" t="s">
        <v>14</v>
      </c>
      <c r="C29" s="78" t="s">
        <v>15</v>
      </c>
      <c r="D29" s="78" t="s">
        <v>16</v>
      </c>
      <c r="E29" s="80" t="s">
        <v>17</v>
      </c>
      <c r="F29" s="78" t="s">
        <v>18</v>
      </c>
      <c r="G29" s="80" t="s">
        <v>19</v>
      </c>
    </row>
    <row r="30" spans="1:7" ht="12.75" customHeight="1">
      <c r="A30" s="9"/>
      <c r="B30" s="34"/>
      <c r="C30" s="35"/>
      <c r="D30" s="79">
        <v>0</v>
      </c>
      <c r="E30" s="35"/>
      <c r="F30" s="36">
        <v>0</v>
      </c>
      <c r="G30" s="37">
        <v>0</v>
      </c>
    </row>
    <row r="31" spans="1:7" ht="12.75" customHeight="1">
      <c r="A31" s="9"/>
      <c r="B31" s="1" t="s">
        <v>23</v>
      </c>
      <c r="C31" s="2"/>
      <c r="D31" s="2"/>
      <c r="E31" s="2"/>
      <c r="F31" s="3"/>
      <c r="G31" s="4">
        <v>0</v>
      </c>
    </row>
    <row r="32" spans="1:7" ht="12.75" customHeight="1">
      <c r="A32" s="9"/>
      <c r="B32" s="9"/>
      <c r="C32" s="9"/>
      <c r="D32" s="9"/>
      <c r="E32" s="9"/>
      <c r="F32" s="38"/>
      <c r="G32" s="38"/>
    </row>
    <row r="33" spans="1:7" ht="12.75" customHeight="1">
      <c r="A33" s="9"/>
      <c r="B33" s="21" t="s">
        <v>24</v>
      </c>
      <c r="C33" s="33"/>
      <c r="D33" s="33"/>
      <c r="E33" s="33"/>
      <c r="F33" s="22"/>
      <c r="G33" s="22"/>
    </row>
    <row r="34" spans="1:7" ht="12.75" customHeight="1">
      <c r="A34" s="9"/>
      <c r="B34" s="80" t="s">
        <v>14</v>
      </c>
      <c r="C34" s="80" t="s">
        <v>15</v>
      </c>
      <c r="D34" s="80" t="s">
        <v>16</v>
      </c>
      <c r="E34" s="80" t="s">
        <v>17</v>
      </c>
      <c r="F34" s="78" t="s">
        <v>18</v>
      </c>
      <c r="G34" s="80" t="s">
        <v>19</v>
      </c>
    </row>
    <row r="35" spans="1:7" ht="12.75" customHeight="1">
      <c r="A35" s="9"/>
      <c r="B35" s="39" t="s">
        <v>66</v>
      </c>
      <c r="C35" s="40" t="s">
        <v>77</v>
      </c>
      <c r="D35" s="40">
        <v>1</v>
      </c>
      <c r="E35" s="40" t="s">
        <v>74</v>
      </c>
      <c r="F35" s="85">
        <v>252000</v>
      </c>
      <c r="G35" s="41">
        <f>D35*F35</f>
        <v>252000</v>
      </c>
    </row>
    <row r="36" spans="1:7" ht="12.75" customHeight="1">
      <c r="A36" s="9"/>
      <c r="B36" s="39" t="s">
        <v>75</v>
      </c>
      <c r="C36" s="40" t="s">
        <v>30</v>
      </c>
      <c r="D36" s="40">
        <v>6</v>
      </c>
      <c r="E36" s="40" t="s">
        <v>73</v>
      </c>
      <c r="F36" s="85">
        <v>18000</v>
      </c>
      <c r="G36" s="41">
        <f t="shared" ref="G36:G37" si="1">D36*F36</f>
        <v>108000</v>
      </c>
    </row>
    <row r="37" spans="1:7" ht="12.75" customHeight="1">
      <c r="A37" s="9"/>
      <c r="B37" s="39" t="s">
        <v>76</v>
      </c>
      <c r="C37" s="40" t="s">
        <v>77</v>
      </c>
      <c r="D37" s="40">
        <v>10</v>
      </c>
      <c r="E37" s="40" t="s">
        <v>78</v>
      </c>
      <c r="F37" s="86">
        <v>21000</v>
      </c>
      <c r="G37" s="41">
        <f t="shared" si="1"/>
        <v>210000</v>
      </c>
    </row>
    <row r="38" spans="1:7" ht="12.75">
      <c r="A38" s="9"/>
      <c r="B38" s="1" t="s">
        <v>25</v>
      </c>
      <c r="C38" s="2"/>
      <c r="D38" s="2"/>
      <c r="E38" s="2"/>
      <c r="F38" s="3"/>
      <c r="G38" s="4">
        <f>SUM(G35:G37)</f>
        <v>570000</v>
      </c>
    </row>
    <row r="39" spans="1:7" ht="12.75" customHeight="1">
      <c r="A39" s="9"/>
      <c r="B39" s="9"/>
      <c r="C39" s="9"/>
      <c r="D39" s="9"/>
      <c r="E39" s="9"/>
      <c r="F39" s="38"/>
      <c r="G39" s="38"/>
    </row>
    <row r="40" spans="1:7" ht="19.5" customHeight="1">
      <c r="A40" s="9"/>
      <c r="B40" s="21" t="s">
        <v>26</v>
      </c>
      <c r="C40" s="33"/>
      <c r="D40" s="33"/>
      <c r="E40" s="33"/>
      <c r="F40" s="22"/>
      <c r="G40" s="22"/>
    </row>
    <row r="41" spans="1:7" ht="25.5">
      <c r="A41" s="9"/>
      <c r="B41" s="78" t="s">
        <v>27</v>
      </c>
      <c r="C41" s="78" t="s">
        <v>28</v>
      </c>
      <c r="D41" s="78" t="s">
        <v>29</v>
      </c>
      <c r="E41" s="78" t="s">
        <v>17</v>
      </c>
      <c r="F41" s="78" t="s">
        <v>18</v>
      </c>
      <c r="G41" s="78" t="s">
        <v>19</v>
      </c>
    </row>
    <row r="42" spans="1:7" ht="12" customHeight="1">
      <c r="A42" s="9"/>
      <c r="B42" s="42" t="s">
        <v>59</v>
      </c>
      <c r="C42" s="24" t="s">
        <v>30</v>
      </c>
      <c r="D42" s="43">
        <v>300</v>
      </c>
      <c r="E42" s="40" t="s">
        <v>79</v>
      </c>
      <c r="F42" s="44">
        <v>1000</v>
      </c>
      <c r="G42" s="45">
        <f>D42*F42</f>
        <v>300000</v>
      </c>
    </row>
    <row r="43" spans="1:7" ht="12" customHeight="1">
      <c r="A43" s="9"/>
      <c r="B43" s="42" t="s">
        <v>80</v>
      </c>
      <c r="C43" s="24" t="s">
        <v>30</v>
      </c>
      <c r="D43" s="43">
        <v>400</v>
      </c>
      <c r="E43" s="40" t="s">
        <v>81</v>
      </c>
      <c r="F43" s="44">
        <v>600</v>
      </c>
      <c r="G43" s="45">
        <f t="shared" ref="G43:G50" si="2">D43*F43</f>
        <v>240000</v>
      </c>
    </row>
    <row r="44" spans="1:7" ht="12" customHeight="1">
      <c r="A44" s="9"/>
      <c r="B44" s="42" t="s">
        <v>82</v>
      </c>
      <c r="C44" s="24" t="s">
        <v>30</v>
      </c>
      <c r="D44" s="43">
        <v>25</v>
      </c>
      <c r="E44" s="40" t="s">
        <v>83</v>
      </c>
      <c r="F44" s="44">
        <v>800</v>
      </c>
      <c r="G44" s="45">
        <f t="shared" si="2"/>
        <v>20000</v>
      </c>
    </row>
    <row r="45" spans="1:7" ht="12" customHeight="1">
      <c r="A45" s="9"/>
      <c r="B45" s="42" t="s">
        <v>90</v>
      </c>
      <c r="C45" s="24" t="s">
        <v>30</v>
      </c>
      <c r="D45" s="43">
        <v>70</v>
      </c>
      <c r="E45" s="40" t="s">
        <v>91</v>
      </c>
      <c r="F45" s="44">
        <v>13000</v>
      </c>
      <c r="G45" s="45">
        <f t="shared" si="2"/>
        <v>910000</v>
      </c>
    </row>
    <row r="46" spans="1:7" ht="12" customHeight="1">
      <c r="A46" s="9"/>
      <c r="B46" s="42" t="s">
        <v>92</v>
      </c>
      <c r="C46" s="24" t="s">
        <v>30</v>
      </c>
      <c r="D46" s="43">
        <v>6</v>
      </c>
      <c r="E46" s="40" t="s">
        <v>93</v>
      </c>
      <c r="F46" s="44">
        <v>14000</v>
      </c>
      <c r="G46" s="45">
        <f t="shared" si="2"/>
        <v>84000</v>
      </c>
    </row>
    <row r="47" spans="1:7" ht="12" customHeight="1">
      <c r="A47" s="9"/>
      <c r="B47" s="42" t="s">
        <v>94</v>
      </c>
      <c r="C47" s="24" t="s">
        <v>30</v>
      </c>
      <c r="D47" s="43">
        <v>4</v>
      </c>
      <c r="E47" s="40" t="s">
        <v>84</v>
      </c>
      <c r="F47" s="44">
        <v>6000</v>
      </c>
      <c r="G47" s="45">
        <f t="shared" si="2"/>
        <v>24000</v>
      </c>
    </row>
    <row r="48" spans="1:7" ht="12" customHeight="1">
      <c r="A48" s="9"/>
      <c r="B48" s="42" t="s">
        <v>57</v>
      </c>
      <c r="C48" s="24" t="s">
        <v>30</v>
      </c>
      <c r="D48" s="43">
        <v>50</v>
      </c>
      <c r="E48" s="40" t="s">
        <v>84</v>
      </c>
      <c r="F48" s="44">
        <v>430</v>
      </c>
      <c r="G48" s="45">
        <f t="shared" si="2"/>
        <v>21500</v>
      </c>
    </row>
    <row r="49" spans="1:7" ht="12" customHeight="1">
      <c r="A49" s="9"/>
      <c r="B49" s="42" t="s">
        <v>85</v>
      </c>
      <c r="C49" s="24" t="s">
        <v>30</v>
      </c>
      <c r="D49" s="43">
        <v>300</v>
      </c>
      <c r="E49" s="40" t="s">
        <v>84</v>
      </c>
      <c r="F49" s="44">
        <v>871</v>
      </c>
      <c r="G49" s="45">
        <f t="shared" si="2"/>
        <v>261300</v>
      </c>
    </row>
    <row r="50" spans="1:7" ht="12" customHeight="1">
      <c r="A50" s="9"/>
      <c r="B50" s="42" t="s">
        <v>86</v>
      </c>
      <c r="C50" s="24" t="s">
        <v>30</v>
      </c>
      <c r="D50" s="43">
        <v>50</v>
      </c>
      <c r="E50" s="40" t="s">
        <v>84</v>
      </c>
      <c r="F50" s="44">
        <v>250</v>
      </c>
      <c r="G50" s="45">
        <f t="shared" si="2"/>
        <v>12500</v>
      </c>
    </row>
    <row r="51" spans="1:7" ht="12.75" customHeight="1">
      <c r="A51" s="9"/>
      <c r="B51" s="1" t="s">
        <v>31</v>
      </c>
      <c r="C51" s="2"/>
      <c r="D51" s="2"/>
      <c r="E51" s="2"/>
      <c r="F51" s="3"/>
      <c r="G51" s="4">
        <f>SUM(G42:G50)</f>
        <v>1873300</v>
      </c>
    </row>
    <row r="52" spans="1:7" ht="12" customHeight="1">
      <c r="A52" s="9"/>
      <c r="B52" s="9"/>
      <c r="C52" s="9"/>
      <c r="D52" s="9"/>
      <c r="E52" s="46"/>
      <c r="F52" s="38"/>
      <c r="G52" s="38"/>
    </row>
    <row r="53" spans="1:7" ht="12.75">
      <c r="A53" s="9"/>
      <c r="B53" s="21" t="s">
        <v>32</v>
      </c>
      <c r="C53" s="33"/>
      <c r="D53" s="33"/>
      <c r="E53" s="33"/>
      <c r="F53" s="22"/>
      <c r="G53" s="22"/>
    </row>
    <row r="54" spans="1:7" ht="12" customHeight="1">
      <c r="A54" s="9"/>
      <c r="B54" s="80" t="s">
        <v>33</v>
      </c>
      <c r="C54" s="78" t="s">
        <v>28</v>
      </c>
      <c r="D54" s="78" t="s">
        <v>29</v>
      </c>
      <c r="E54" s="80" t="s">
        <v>17</v>
      </c>
      <c r="F54" s="78" t="s">
        <v>18</v>
      </c>
      <c r="G54" s="80" t="s">
        <v>19</v>
      </c>
    </row>
    <row r="55" spans="1:7" ht="12" customHeight="1">
      <c r="A55" s="9"/>
      <c r="B55" s="34"/>
      <c r="C55" s="35"/>
      <c r="D55" s="79">
        <v>0</v>
      </c>
      <c r="E55" s="35"/>
      <c r="F55" s="36">
        <v>0</v>
      </c>
      <c r="G55" s="37">
        <v>0</v>
      </c>
    </row>
    <row r="56" spans="1:7" ht="15.6" customHeight="1">
      <c r="A56" s="9"/>
      <c r="B56" s="1" t="s">
        <v>34</v>
      </c>
      <c r="C56" s="2"/>
      <c r="D56" s="2"/>
      <c r="E56" s="2"/>
      <c r="F56" s="3"/>
      <c r="G56" s="4"/>
    </row>
    <row r="57" spans="1:7" ht="11.25" customHeight="1">
      <c r="B57" s="9"/>
      <c r="C57" s="9"/>
      <c r="D57" s="9"/>
      <c r="E57" s="9"/>
      <c r="F57" s="38"/>
      <c r="G57" s="38"/>
    </row>
    <row r="58" spans="1:7" ht="11.25" customHeight="1">
      <c r="B58" s="21" t="s">
        <v>35</v>
      </c>
      <c r="C58" s="48"/>
      <c r="D58" s="48"/>
      <c r="E58" s="48"/>
      <c r="F58" s="48"/>
      <c r="G58" s="81">
        <f>G26+G38+G51+G56+G31</f>
        <v>4083300</v>
      </c>
    </row>
    <row r="59" spans="1:7" ht="11.25" customHeight="1">
      <c r="B59" s="82" t="s">
        <v>36</v>
      </c>
      <c r="C59" s="47"/>
      <c r="D59" s="47"/>
      <c r="E59" s="47"/>
      <c r="F59" s="47"/>
      <c r="G59" s="83">
        <f>G58*0.05</f>
        <v>204165</v>
      </c>
    </row>
    <row r="60" spans="1:7" ht="11.25" customHeight="1">
      <c r="B60" s="21" t="s">
        <v>37</v>
      </c>
      <c r="C60" s="48"/>
      <c r="D60" s="48"/>
      <c r="E60" s="48"/>
      <c r="F60" s="48"/>
      <c r="G60" s="81">
        <f>G59+G58</f>
        <v>4287465</v>
      </c>
    </row>
    <row r="61" spans="1:7" ht="11.25" customHeight="1">
      <c r="B61" s="82" t="s">
        <v>38</v>
      </c>
      <c r="C61" s="47"/>
      <c r="D61" s="47"/>
      <c r="E61" s="47"/>
      <c r="F61" s="47"/>
      <c r="G61" s="83">
        <f>G12</f>
        <v>5000000</v>
      </c>
    </row>
    <row r="62" spans="1:7" ht="11.25" customHeight="1">
      <c r="B62" s="21" t="s">
        <v>39</v>
      </c>
      <c r="C62" s="48"/>
      <c r="D62" s="48"/>
      <c r="E62" s="48"/>
      <c r="F62" s="48"/>
      <c r="G62" s="84">
        <f>G61-G60</f>
        <v>712535</v>
      </c>
    </row>
    <row r="63" spans="1:7" ht="11.25" customHeight="1">
      <c r="B63" s="49" t="s">
        <v>99</v>
      </c>
      <c r="C63" s="50"/>
      <c r="D63" s="50"/>
      <c r="E63" s="50"/>
      <c r="F63" s="50"/>
      <c r="G63" s="51"/>
    </row>
    <row r="64" spans="1:7" ht="11.25" customHeight="1">
      <c r="B64" s="22"/>
      <c r="C64" s="50"/>
      <c r="D64" s="50"/>
      <c r="E64" s="50"/>
      <c r="F64" s="50"/>
      <c r="G64" s="51"/>
    </row>
    <row r="65" spans="2:7" ht="11.25" customHeight="1">
      <c r="B65" s="52" t="s">
        <v>100</v>
      </c>
      <c r="C65" s="9"/>
      <c r="D65" s="9"/>
      <c r="E65" s="9"/>
      <c r="F65" s="9"/>
      <c r="G65" s="51"/>
    </row>
    <row r="66" spans="2:7" ht="11.25" customHeight="1">
      <c r="B66" s="53" t="s">
        <v>40</v>
      </c>
      <c r="C66" s="54"/>
      <c r="D66" s="54"/>
      <c r="E66" s="54"/>
      <c r="F66" s="54"/>
      <c r="G66" s="55"/>
    </row>
    <row r="67" spans="2:7" ht="11.25" customHeight="1">
      <c r="B67" s="56" t="s">
        <v>41</v>
      </c>
      <c r="C67" s="9"/>
      <c r="D67" s="9"/>
      <c r="E67" s="9"/>
      <c r="F67" s="38"/>
      <c r="G67" s="57"/>
    </row>
    <row r="68" spans="2:7" ht="11.25" customHeight="1">
      <c r="B68" s="56" t="s">
        <v>42</v>
      </c>
      <c r="C68" s="9"/>
      <c r="D68" s="9"/>
      <c r="E68" s="9"/>
      <c r="F68" s="9"/>
      <c r="G68" s="57"/>
    </row>
    <row r="69" spans="2:7" ht="11.25" customHeight="1">
      <c r="B69" s="56" t="s">
        <v>43</v>
      </c>
      <c r="C69" s="9"/>
      <c r="D69" s="9"/>
      <c r="E69" s="9"/>
      <c r="F69" s="9"/>
      <c r="G69" s="57"/>
    </row>
    <row r="70" spans="2:7" ht="11.25" customHeight="1">
      <c r="B70" s="56" t="s">
        <v>44</v>
      </c>
      <c r="C70" s="9"/>
      <c r="D70" s="9"/>
      <c r="E70" s="9"/>
      <c r="F70" s="9"/>
      <c r="G70" s="57"/>
    </row>
    <row r="71" spans="2:7" ht="11.25" customHeight="1">
      <c r="B71" s="58" t="s">
        <v>45</v>
      </c>
      <c r="C71" s="59"/>
      <c r="D71" s="59"/>
      <c r="E71" s="59"/>
      <c r="F71" s="59"/>
      <c r="G71" s="60"/>
    </row>
    <row r="72" spans="2:7" ht="11.25" customHeight="1">
      <c r="B72" s="22"/>
      <c r="C72" s="9"/>
      <c r="D72" s="9"/>
      <c r="E72" s="9"/>
      <c r="F72" s="9"/>
      <c r="G72" s="51"/>
    </row>
    <row r="73" spans="2:7" ht="11.25" customHeight="1">
      <c r="B73" s="91" t="s">
        <v>46</v>
      </c>
      <c r="C73" s="92"/>
      <c r="D73" s="61"/>
      <c r="E73" s="62"/>
      <c r="F73" s="62"/>
      <c r="G73" s="51"/>
    </row>
    <row r="74" spans="2:7" ht="11.25" customHeight="1">
      <c r="B74" s="63" t="s">
        <v>33</v>
      </c>
      <c r="C74" s="63" t="s">
        <v>47</v>
      </c>
      <c r="D74" s="64" t="s">
        <v>48</v>
      </c>
      <c r="E74" s="62"/>
      <c r="F74" s="62"/>
      <c r="G74" s="51"/>
    </row>
    <row r="75" spans="2:7" ht="11.25" customHeight="1">
      <c r="B75" s="65" t="s">
        <v>49</v>
      </c>
      <c r="C75" s="66">
        <f>+G26</f>
        <v>1640000</v>
      </c>
      <c r="D75" s="67">
        <f>+C75/C81</f>
        <v>0.38251041116370627</v>
      </c>
      <c r="E75" s="62"/>
      <c r="F75" s="62"/>
      <c r="G75" s="51"/>
    </row>
    <row r="76" spans="2:7" ht="11.25" customHeight="1">
      <c r="B76" s="65" t="s">
        <v>50</v>
      </c>
      <c r="C76" s="68">
        <f>+G31</f>
        <v>0</v>
      </c>
      <c r="D76" s="67">
        <f>+C76/C81</f>
        <v>0</v>
      </c>
      <c r="E76" s="62"/>
      <c r="F76" s="62"/>
      <c r="G76" s="51"/>
    </row>
    <row r="77" spans="2:7" ht="11.25" customHeight="1">
      <c r="B77" s="65" t="s">
        <v>51</v>
      </c>
      <c r="C77" s="66">
        <f>+G38</f>
        <v>570000</v>
      </c>
      <c r="D77" s="67">
        <f>(C77/C81)</f>
        <v>0.13294569168494669</v>
      </c>
      <c r="E77" s="62"/>
      <c r="F77" s="62"/>
      <c r="G77" s="51"/>
    </row>
    <row r="78" spans="2:7" ht="11.25" customHeight="1">
      <c r="B78" s="65" t="s">
        <v>27</v>
      </c>
      <c r="C78" s="66">
        <f>+G51</f>
        <v>1873300</v>
      </c>
      <c r="D78" s="67">
        <f>(C78/C81)</f>
        <v>0.43692484953229938</v>
      </c>
      <c r="E78" s="62"/>
      <c r="F78" s="62"/>
      <c r="G78" s="51"/>
    </row>
    <row r="79" spans="2:7" ht="11.25" customHeight="1">
      <c r="B79" s="65" t="s">
        <v>52</v>
      </c>
      <c r="C79" s="69">
        <f>+G56</f>
        <v>0</v>
      </c>
      <c r="D79" s="67">
        <f>(C79/C81)</f>
        <v>0</v>
      </c>
      <c r="E79" s="70"/>
      <c r="F79" s="70"/>
      <c r="G79" s="51"/>
    </row>
    <row r="80" spans="2:7" ht="11.25" customHeight="1">
      <c r="B80" s="65" t="s">
        <v>53</v>
      </c>
      <c r="C80" s="69">
        <f>+G59</f>
        <v>204165</v>
      </c>
      <c r="D80" s="67">
        <f>(C80/C81)</f>
        <v>4.7619047619047616E-2</v>
      </c>
      <c r="E80" s="70"/>
      <c r="F80" s="70"/>
      <c r="G80" s="51"/>
    </row>
    <row r="81" spans="2:7" ht="11.25" customHeight="1">
      <c r="B81" s="63" t="s">
        <v>54</v>
      </c>
      <c r="C81" s="71">
        <f>SUM(C75:C80)</f>
        <v>4287465</v>
      </c>
      <c r="D81" s="72">
        <f>SUM(D75:D80)</f>
        <v>1</v>
      </c>
      <c r="E81" s="70"/>
      <c r="F81" s="70"/>
      <c r="G81" s="51"/>
    </row>
    <row r="82" spans="2:7" ht="11.25" customHeight="1">
      <c r="B82" s="22"/>
      <c r="C82" s="50"/>
      <c r="D82" s="50"/>
      <c r="E82" s="50"/>
      <c r="F82" s="50"/>
      <c r="G82" s="51"/>
    </row>
    <row r="83" spans="2:7" ht="11.25" customHeight="1">
      <c r="B83" s="8"/>
      <c r="C83" s="50"/>
      <c r="D83" s="50"/>
      <c r="E83" s="50"/>
      <c r="F83" s="50"/>
      <c r="G83" s="51"/>
    </row>
    <row r="84" spans="2:7" ht="11.25" customHeight="1">
      <c r="B84" s="73"/>
      <c r="C84" s="74" t="s">
        <v>95</v>
      </c>
      <c r="D84" s="73"/>
      <c r="E84" s="73"/>
      <c r="F84" s="70"/>
      <c r="G84" s="51"/>
    </row>
    <row r="85" spans="2:7" ht="11.25" customHeight="1">
      <c r="B85" s="63" t="s">
        <v>96</v>
      </c>
      <c r="C85" s="87">
        <v>2000</v>
      </c>
      <c r="D85" s="87">
        <v>2500</v>
      </c>
      <c r="E85" s="87">
        <v>3000</v>
      </c>
      <c r="F85" s="75"/>
      <c r="G85" s="76"/>
    </row>
    <row r="86" spans="2:7" ht="11.25" customHeight="1">
      <c r="B86" s="63" t="s">
        <v>97</v>
      </c>
      <c r="C86" s="71">
        <f>(G60/C85)</f>
        <v>2143.7325000000001</v>
      </c>
      <c r="D86" s="71">
        <f>(G60/D85)</f>
        <v>1714.9860000000001</v>
      </c>
      <c r="E86" s="71">
        <f>(G60/E85)</f>
        <v>1429.155</v>
      </c>
      <c r="F86" s="75"/>
      <c r="G86" s="76"/>
    </row>
    <row r="87" spans="2:7" ht="11.25" customHeight="1">
      <c r="B87" s="49" t="s">
        <v>55</v>
      </c>
      <c r="C87" s="9"/>
      <c r="D87" s="9"/>
      <c r="E87" s="9"/>
      <c r="F87" s="9"/>
      <c r="G87" s="9"/>
    </row>
  </sheetData>
  <mergeCells count="8">
    <mergeCell ref="B73:C73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nogal</vt:lpstr>
      <vt:lpstr>nogal!Área_de_impresión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2022-05-13T14:47:38Z</cp:lastPrinted>
  <dcterms:created xsi:type="dcterms:W3CDTF">2020-11-27T12:49:26Z</dcterms:created>
  <dcterms:modified xsi:type="dcterms:W3CDTF">2022-06-22T12:50:25Z</dcterms:modified>
</cp:coreProperties>
</file>