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NOG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39" i="1" l="1"/>
  <c r="G38" i="1"/>
  <c r="G72" i="1" l="1"/>
  <c r="D102" i="1" l="1"/>
  <c r="G46" i="1"/>
  <c r="G47" i="1"/>
  <c r="G48" i="1"/>
  <c r="G49" i="1"/>
  <c r="G50" i="1"/>
  <c r="G52" i="1"/>
  <c r="G53" i="1"/>
  <c r="G54" i="1"/>
  <c r="G56" i="1"/>
  <c r="G57" i="1"/>
  <c r="G59" i="1"/>
  <c r="G60" i="1"/>
  <c r="G61" i="1"/>
  <c r="G63" i="1"/>
  <c r="G64" i="1"/>
  <c r="G65" i="1"/>
  <c r="G67" i="1"/>
  <c r="G45" i="1"/>
  <c r="G37" i="1"/>
  <c r="G22" i="1"/>
  <c r="G23" i="1"/>
  <c r="G24" i="1"/>
  <c r="G25" i="1"/>
  <c r="G26" i="1"/>
  <c r="G27" i="1"/>
  <c r="G21" i="1"/>
  <c r="G28" i="1" l="1"/>
  <c r="C92" i="1" s="1"/>
  <c r="G33" i="1"/>
  <c r="G73" i="1"/>
  <c r="C96" i="1" s="1"/>
  <c r="G78" i="1"/>
  <c r="G68" i="1" l="1"/>
  <c r="C95" i="1" s="1"/>
  <c r="G40" i="1"/>
  <c r="G75" i="1" l="1"/>
  <c r="G76" i="1" s="1"/>
  <c r="C94" i="1"/>
  <c r="G77" i="1" l="1"/>
  <c r="G79" i="1" s="1"/>
  <c r="C97" i="1"/>
  <c r="D103" i="1" l="1"/>
  <c r="E103" i="1"/>
  <c r="C103" i="1"/>
  <c r="C98" i="1"/>
  <c r="D97" i="1" s="1"/>
  <c r="D95" i="1" l="1"/>
  <c r="D92" i="1"/>
  <c r="D96" i="1"/>
  <c r="D94" i="1"/>
  <c r="D98" i="1" l="1"/>
</calcChain>
</file>

<file path=xl/sharedStrings.xml><?xml version="1.0" encoding="utf-8"?>
<sst xmlns="http://schemas.openxmlformats.org/spreadsheetml/2006/main" count="200" uniqueCount="129">
  <si>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</si>
  <si>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</si>
  <si>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</si>
  <si>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</si>
  <si>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</si>
  <si>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</si>
  <si>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</si>
  <si>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</si>
  <si>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</si>
  <si>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</si>
  <si>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</si>
  <si>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</si>
  <si>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</si>
  <si>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</si>
  <si>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</si>
  <si>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</si>
  <si>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</si>
  <si>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</si>
  <si>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</si>
  <si>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</si>
  <si>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</si>
  <si>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</si>
  <si>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</si>
  <si>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</si>
  <si>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</si>
  <si>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</si>
  <si>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</si>
  <si>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</si>
  <si>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</si>
  <si>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</si>
  <si>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</si>
  <si>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</si>
  <si>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</si>
  <si>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</si>
  <si>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</si>
  <si>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</si>
  <si>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</si>
  <si>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</si>
  <si>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</si>
  <si>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</si>
  <si>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</si>
  <si>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</si>
  <si>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</si>
  <si>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</si>
  <si>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</si>
  <si>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</si>
  <si>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</si>
  <si>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</si>
  <si>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</si>
  <si>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</si>
  <si>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</si>
  <si>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</si>
  <si>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</si>
  <si>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</si>
  <si>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</si>
  <si>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</si>
  <si>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</si>
  <si>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</si>
  <si>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</si>
  <si>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</si>
  <si>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</si>
  <si>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NOGAL</t>
  </si>
  <si>
    <t>CHANDLER</t>
  </si>
  <si>
    <t>MEDIO</t>
  </si>
  <si>
    <t>METROPOLITANA</t>
  </si>
  <si>
    <t>TALAGANTE</t>
  </si>
  <si>
    <t>Feb- Abril</t>
  </si>
  <si>
    <t>MERCADO INTERNO</t>
  </si>
  <si>
    <t>Mar-Abr</t>
  </si>
  <si>
    <t>SEQUIA</t>
  </si>
  <si>
    <t>RENDIMIENTO (kg/Há.)</t>
  </si>
  <si>
    <t>PRECIO ESPERADO ($/kg)</t>
  </si>
  <si>
    <t xml:space="preserve">Riego </t>
  </si>
  <si>
    <t>Primavera-verano</t>
  </si>
  <si>
    <t>Poda y aplicación de fungicida en cortes</t>
  </si>
  <si>
    <t>Otoño</t>
  </si>
  <si>
    <t>Fertirrigación</t>
  </si>
  <si>
    <t>Aplicación de pesticidas</t>
  </si>
  <si>
    <t>Otoño-Invierno-Primavera-Verano</t>
  </si>
  <si>
    <t>Labores de cosecha</t>
  </si>
  <si>
    <t>Verano-Otoño</t>
  </si>
  <si>
    <t>Secado de frutos</t>
  </si>
  <si>
    <t>Muestreo para análisis de hoja</t>
  </si>
  <si>
    <t>Verano</t>
  </si>
  <si>
    <t xml:space="preserve"> </t>
  </si>
  <si>
    <t xml:space="preserve">Rastreaje </t>
  </si>
  <si>
    <t>Acarreo</t>
  </si>
  <si>
    <t>Urea</t>
  </si>
  <si>
    <t>Nitrato potasico</t>
  </si>
  <si>
    <t>nitrato de magnesio</t>
  </si>
  <si>
    <t>Acido fosforico</t>
  </si>
  <si>
    <t>Sep-Abr</t>
  </si>
  <si>
    <t>Fosfimax 40 20</t>
  </si>
  <si>
    <t>Oct-Dic</t>
  </si>
  <si>
    <t>Retain (aborto floral)</t>
  </si>
  <si>
    <t>FUNGICIDA</t>
  </si>
  <si>
    <t>Oxicloruro de cobre</t>
  </si>
  <si>
    <t>Ago-Sep</t>
  </si>
  <si>
    <t>Podexal Ultra</t>
  </si>
  <si>
    <t>Streptoplus</t>
  </si>
  <si>
    <t>Oct-Nov</t>
  </si>
  <si>
    <t>HERBICIDA</t>
  </si>
  <si>
    <t>Oct-Feb</t>
  </si>
  <si>
    <t>Farmon</t>
  </si>
  <si>
    <t>Ago-Dic</t>
  </si>
  <si>
    <t>ACARICIDA</t>
  </si>
  <si>
    <t>Winspray Miscible</t>
  </si>
  <si>
    <t>Jul-Ago</t>
  </si>
  <si>
    <t>Ene-Feb</t>
  </si>
  <si>
    <t>Oct-Ene</t>
  </si>
  <si>
    <t>INSECTICIDA</t>
  </si>
  <si>
    <t>Lorsban 4E</t>
  </si>
  <si>
    <t>Karate Zeon</t>
  </si>
  <si>
    <t>Diazinon 40wp</t>
  </si>
  <si>
    <t>Sep-Oct</t>
  </si>
  <si>
    <t>Ethrel</t>
  </si>
  <si>
    <t>Lt</t>
  </si>
  <si>
    <t>Análisis foliar para Nogal</t>
  </si>
  <si>
    <t xml:space="preserve">Unidad </t>
  </si>
  <si>
    <t>Rendimiento (kg/hà)</t>
  </si>
  <si>
    <t>Costo unitario ($/kg) (*)</t>
  </si>
  <si>
    <t>ESCENARIOS COSTO UNITARIO  ($/kg)</t>
  </si>
  <si>
    <t>Talagante</t>
  </si>
  <si>
    <t>Oct</t>
  </si>
  <si>
    <t>May</t>
  </si>
  <si>
    <t>Feb</t>
  </si>
  <si>
    <t>Riperfull</t>
  </si>
  <si>
    <t>Triplex 600 SC</t>
  </si>
  <si>
    <t>Intrepid 240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</si>
</sst>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21"/>
  </cellStyleXfs>
  <cellXfs count="21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 applyAlignment="1"/>
    <xf numFmtId="49" fontId="13" fillId="8" borderId="37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 applyAlignment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3" fillId="8" borderId="5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9" fillId="3" borderId="18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64" fontId="1" fillId="5" borderId="29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164" fontId="1" fillId="6" borderId="32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/>
    </xf>
    <xf numFmtId="0" fontId="15" fillId="2" borderId="45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5" fillId="2" borderId="50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164" fontId="17" fillId="2" borderId="21" xfId="0" applyNumberFormat="1" applyFont="1" applyFill="1" applyBorder="1" applyAlignment="1">
      <alignment horizontal="center" vertical="center"/>
    </xf>
    <xf numFmtId="165" fontId="13" fillId="8" borderId="39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3" fontId="13" fillId="8" borderId="52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wrapText="1"/>
    </xf>
    <xf numFmtId="166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17" fontId="20" fillId="0" borderId="57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2" borderId="23" xfId="0" applyFont="1" applyFill="1" applyBorder="1" applyAlignment="1">
      <alignment horizontal="center"/>
    </xf>
    <xf numFmtId="3" fontId="4" fillId="2" borderId="55" xfId="0" applyNumberFormat="1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/>
    </xf>
    <xf numFmtId="166" fontId="4" fillId="0" borderId="21" xfId="0" applyNumberFormat="1" applyFont="1" applyFill="1" applyBorder="1" applyAlignment="1">
      <alignment horizontal="right"/>
    </xf>
    <xf numFmtId="49" fontId="4" fillId="0" borderId="21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wrapText="1"/>
    </xf>
    <xf numFmtId="49" fontId="4" fillId="0" borderId="21" xfId="0" applyNumberFormat="1" applyFont="1" applyFill="1" applyBorder="1" applyAlignment="1">
      <alignment horizontal="right"/>
    </xf>
    <xf numFmtId="49" fontId="4" fillId="0" borderId="21" xfId="0" applyNumberFormat="1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wrapText="1"/>
    </xf>
    <xf numFmtId="3" fontId="7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1" fillId="5" borderId="59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/>
    <xf numFmtId="0" fontId="2" fillId="2" borderId="63" xfId="0" applyFont="1" applyFill="1" applyBorder="1" applyAlignment="1"/>
    <xf numFmtId="0" fontId="2" fillId="2" borderId="63" xfId="0" applyFont="1" applyFill="1" applyBorder="1" applyAlignment="1">
      <alignment horizontal="center"/>
    </xf>
    <xf numFmtId="3" fontId="2" fillId="2" borderId="63" xfId="0" applyNumberFormat="1" applyFont="1" applyFill="1" applyBorder="1" applyAlignment="1">
      <alignment horizontal="center"/>
    </xf>
    <xf numFmtId="49" fontId="9" fillId="3" borderId="30" xfId="0" applyNumberFormat="1" applyFont="1" applyFill="1" applyBorder="1" applyAlignment="1">
      <alignment vertical="center"/>
    </xf>
    <xf numFmtId="0" fontId="9" fillId="3" borderId="31" xfId="0" applyFont="1" applyFill="1" applyBorder="1" applyAlignment="1">
      <alignment horizontal="center" vertical="center"/>
    </xf>
    <xf numFmtId="3" fontId="9" fillId="3" borderId="32" xfId="0" applyNumberFormat="1" applyFont="1" applyFill="1" applyBorder="1" applyAlignment="1">
      <alignment horizontal="center" vertical="center"/>
    </xf>
    <xf numFmtId="49" fontId="1" fillId="3" borderId="67" xfId="0" applyNumberFormat="1" applyFont="1" applyFill="1" applyBorder="1" applyAlignment="1">
      <alignment horizontal="center" vertical="center" wrapText="1"/>
    </xf>
    <xf numFmtId="3" fontId="7" fillId="3" borderId="68" xfId="0" applyNumberFormat="1" applyFont="1" applyFill="1" applyBorder="1" applyAlignment="1">
      <alignment horizontal="center" vertical="center"/>
    </xf>
    <xf numFmtId="3" fontId="4" fillId="2" borderId="69" xfId="0" applyNumberFormat="1" applyFont="1" applyFill="1" applyBorder="1" applyAlignment="1">
      <alignment horizontal="center" wrapText="1"/>
    </xf>
    <xf numFmtId="3" fontId="4" fillId="2" borderId="70" xfId="0" applyNumberFormat="1" applyFont="1" applyFill="1" applyBorder="1" applyAlignment="1">
      <alignment horizontal="center" wrapText="1"/>
    </xf>
    <xf numFmtId="3" fontId="4" fillId="2" borderId="71" xfId="0" applyNumberFormat="1" applyFont="1" applyFill="1" applyBorder="1" applyAlignment="1">
      <alignment horizontal="center" wrapText="1"/>
    </xf>
    <xf numFmtId="0" fontId="0" fillId="0" borderId="23" xfId="0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4" fillId="2" borderId="67" xfId="0" applyNumberFormat="1" applyFont="1" applyFill="1" applyBorder="1" applyAlignment="1">
      <alignment horizontal="right" vertical="center" wrapText="1"/>
    </xf>
    <xf numFmtId="3" fontId="4" fillId="2" borderId="68" xfId="0" applyNumberFormat="1" applyFont="1" applyFill="1" applyBorder="1" applyAlignment="1">
      <alignment horizontal="right" wrapText="1"/>
    </xf>
    <xf numFmtId="166" fontId="4" fillId="2" borderId="58" xfId="0" applyNumberFormat="1" applyFont="1" applyFill="1" applyBorder="1" applyAlignment="1">
      <alignment horizontal="right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3" fontId="7" fillId="3" borderId="58" xfId="0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3" fontId="2" fillId="2" borderId="58" xfId="0" applyNumberFormat="1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/>
    </xf>
    <xf numFmtId="3" fontId="3" fillId="3" borderId="58" xfId="0" applyNumberFormat="1" applyFont="1" applyFill="1" applyBorder="1" applyAlignment="1">
      <alignment horizontal="center" vertical="center"/>
    </xf>
    <xf numFmtId="49" fontId="8" fillId="2" borderId="72" xfId="0" applyNumberFormat="1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>
      <alignment horizontal="left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49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/>
    <xf numFmtId="3" fontId="23" fillId="0" borderId="21" xfId="0" applyNumberFormat="1" applyFont="1" applyFill="1" applyBorder="1" applyAlignment="1">
      <alignment horizontal="center"/>
    </xf>
    <xf numFmtId="0" fontId="22" fillId="0" borderId="0" xfId="0" applyNumberFormat="1" applyFont="1" applyFill="1" applyAlignment="1"/>
    <xf numFmtId="0" fontId="22" fillId="0" borderId="0" xfId="0" applyFont="1" applyFill="1" applyAlignment="1"/>
    <xf numFmtId="49" fontId="24" fillId="0" borderId="64" xfId="0" applyNumberFormat="1" applyFont="1" applyFill="1" applyBorder="1" applyAlignment="1"/>
    <xf numFmtId="49" fontId="24" fillId="0" borderId="6" xfId="0" applyNumberFormat="1" applyFont="1" applyFill="1" applyBorder="1" applyAlignment="1">
      <alignment horizontal="center"/>
    </xf>
    <xf numFmtId="0" fontId="24" fillId="0" borderId="6" xfId="0" applyNumberFormat="1" applyFont="1" applyFill="1" applyBorder="1" applyAlignment="1">
      <alignment horizontal="center"/>
    </xf>
    <xf numFmtId="3" fontId="24" fillId="0" borderId="6" xfId="0" applyNumberFormat="1" applyFont="1" applyFill="1" applyBorder="1" applyAlignment="1">
      <alignment horizontal="center"/>
    </xf>
    <xf numFmtId="3" fontId="24" fillId="0" borderId="65" xfId="0" applyNumberFormat="1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49" fontId="25" fillId="0" borderId="64" xfId="0" applyNumberFormat="1" applyFont="1" applyFill="1" applyBorder="1" applyAlignment="1"/>
    <xf numFmtId="3" fontId="26" fillId="0" borderId="55" xfId="0" applyNumberFormat="1" applyFont="1" applyFill="1" applyBorder="1" applyAlignment="1">
      <alignment horizontal="center"/>
    </xf>
    <xf numFmtId="49" fontId="24" fillId="0" borderId="66" xfId="0" applyNumberFormat="1" applyFont="1" applyFill="1" applyBorder="1" applyAlignment="1"/>
    <xf numFmtId="49" fontId="24" fillId="0" borderId="17" xfId="0" applyNumberFormat="1" applyFont="1" applyFill="1" applyBorder="1" applyAlignment="1">
      <alignment horizontal="center"/>
    </xf>
    <xf numFmtId="0" fontId="24" fillId="0" borderId="17" xfId="0" applyNumberFormat="1" applyFont="1" applyFill="1" applyBorder="1" applyAlignment="1">
      <alignment horizontal="center"/>
    </xf>
    <xf numFmtId="3" fontId="24" fillId="0" borderId="17" xfId="0" applyNumberFormat="1" applyFont="1" applyFill="1" applyBorder="1" applyAlignment="1">
      <alignment horizontal="center"/>
    </xf>
    <xf numFmtId="0" fontId="21" fillId="0" borderId="0" xfId="0" applyNumberFormat="1" applyFont="1" applyAlignme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305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04"/>
  <sheetViews>
    <sheetView showGridLines="0" tabSelected="1" topLeftCell="A49" workbookViewId="0">
      <selection activeCell="I20" sqref="I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28515625" style="1" customWidth="1"/>
    <col min="3" max="3" width="14.140625" style="1" customWidth="1"/>
    <col min="4" max="4" width="12.28515625" style="1" customWidth="1"/>
    <col min="5" max="5" width="18.85546875" style="107" customWidth="1"/>
    <col min="6" max="6" width="11" style="107" customWidth="1"/>
    <col min="7" max="7" width="14.85546875" style="107" customWidth="1"/>
    <col min="8" max="8" width="5.28515625" style="140" customWidth="1"/>
    <col min="9" max="246" width="10.85546875" style="1" customWidth="1"/>
  </cols>
  <sheetData>
    <row r="1" spans="1:8" ht="15" customHeight="1" x14ac:dyDescent="0.25">
      <c r="A1" s="2"/>
      <c r="B1" s="2"/>
      <c r="C1" s="2"/>
      <c r="D1" s="2"/>
      <c r="E1" s="74"/>
      <c r="F1" s="74"/>
      <c r="G1" s="74"/>
      <c r="H1" s="117"/>
    </row>
    <row r="2" spans="1:8" ht="15" customHeight="1" x14ac:dyDescent="0.25">
      <c r="A2" s="2"/>
      <c r="B2" s="2"/>
      <c r="C2" s="2"/>
      <c r="D2" s="2"/>
      <c r="E2" s="74"/>
      <c r="F2" s="74"/>
      <c r="G2" s="74"/>
      <c r="H2" s="117"/>
    </row>
    <row r="3" spans="1:8" ht="15" customHeight="1" x14ac:dyDescent="0.25">
      <c r="A3" s="2"/>
      <c r="B3" s="2"/>
      <c r="C3" s="2"/>
      <c r="D3" s="2"/>
      <c r="E3" s="74"/>
      <c r="F3" s="74"/>
      <c r="G3" s="74"/>
      <c r="H3" s="117"/>
    </row>
    <row r="4" spans="1:8" ht="15" customHeight="1" x14ac:dyDescent="0.25">
      <c r="A4" s="2"/>
      <c r="B4" s="2"/>
      <c r="C4" s="2"/>
      <c r="D4" s="2"/>
      <c r="E4" s="74"/>
      <c r="F4" s="74"/>
      <c r="G4" s="115"/>
      <c r="H4" s="117"/>
    </row>
    <row r="5" spans="1:8" ht="15" customHeight="1" x14ac:dyDescent="0.25">
      <c r="A5" s="2"/>
      <c r="B5" s="2"/>
      <c r="C5" s="2"/>
      <c r="D5" s="2"/>
      <c r="E5" s="74"/>
      <c r="F5" s="74"/>
      <c r="G5" s="74"/>
      <c r="H5" s="117"/>
    </row>
    <row r="6" spans="1:8" ht="15" customHeight="1" x14ac:dyDescent="0.25">
      <c r="A6" s="2"/>
      <c r="B6" s="2"/>
      <c r="C6" s="2"/>
      <c r="D6" s="2"/>
      <c r="E6" s="74"/>
      <c r="F6" s="74"/>
      <c r="G6" s="74"/>
      <c r="H6" s="117"/>
    </row>
    <row r="7" spans="1:8" ht="15" customHeight="1" x14ac:dyDescent="0.25">
      <c r="A7" s="2"/>
      <c r="B7" s="2"/>
      <c r="C7" s="2"/>
      <c r="D7" s="2"/>
      <c r="E7" s="74"/>
      <c r="F7" s="74"/>
      <c r="G7" s="74"/>
      <c r="H7" s="117"/>
    </row>
    <row r="8" spans="1:8" ht="15" customHeight="1" x14ac:dyDescent="0.25">
      <c r="A8" s="2"/>
      <c r="B8" s="3"/>
      <c r="C8" s="4"/>
      <c r="D8" s="2"/>
      <c r="E8" s="75"/>
      <c r="F8" s="75"/>
      <c r="G8" s="75"/>
      <c r="H8" s="117"/>
    </row>
    <row r="9" spans="1:8" ht="12" customHeight="1" x14ac:dyDescent="0.25">
      <c r="A9" s="5"/>
      <c r="B9" s="6" t="s">
        <v>0</v>
      </c>
      <c r="C9" s="7" t="s">
        <v>61</v>
      </c>
      <c r="D9" s="8"/>
      <c r="E9" s="181" t="s">
        <v>70</v>
      </c>
      <c r="F9" s="182"/>
      <c r="G9" s="110">
        <v>3500</v>
      </c>
      <c r="H9" s="118"/>
    </row>
    <row r="10" spans="1:8" ht="14.25" customHeight="1" x14ac:dyDescent="0.25">
      <c r="A10" s="5"/>
      <c r="B10" s="9" t="s">
        <v>1</v>
      </c>
      <c r="C10" s="112" t="s">
        <v>62</v>
      </c>
      <c r="D10" s="10"/>
      <c r="E10" s="197" t="s">
        <v>2</v>
      </c>
      <c r="F10" s="198"/>
      <c r="G10" s="159" t="s">
        <v>66</v>
      </c>
      <c r="H10" s="119"/>
    </row>
    <row r="11" spans="1:8" ht="18" customHeight="1" x14ac:dyDescent="0.25">
      <c r="A11" s="5"/>
      <c r="B11" s="9" t="s">
        <v>3</v>
      </c>
      <c r="C11" s="112" t="s">
        <v>63</v>
      </c>
      <c r="D11" s="10"/>
      <c r="E11" s="183" t="s">
        <v>71</v>
      </c>
      <c r="F11" s="196"/>
      <c r="G11" s="161">
        <v>4256</v>
      </c>
      <c r="H11" s="118"/>
    </row>
    <row r="12" spans="1:8" ht="11.25" customHeight="1" x14ac:dyDescent="0.25">
      <c r="A12" s="5"/>
      <c r="B12" s="9" t="s">
        <v>4</v>
      </c>
      <c r="C12" s="109" t="s">
        <v>64</v>
      </c>
      <c r="D12" s="10"/>
      <c r="E12" s="189" t="s">
        <v>5</v>
      </c>
      <c r="F12" s="190"/>
      <c r="G12" s="160">
        <f>G9*G11</f>
        <v>14896000</v>
      </c>
      <c r="H12" s="120"/>
    </row>
    <row r="13" spans="1:8" ht="11.25" customHeight="1" x14ac:dyDescent="0.25">
      <c r="A13" s="5"/>
      <c r="B13" s="9" t="s">
        <v>6</v>
      </c>
      <c r="C13" s="111" t="s">
        <v>65</v>
      </c>
      <c r="D13" s="10"/>
      <c r="E13" s="183" t="s">
        <v>7</v>
      </c>
      <c r="F13" s="184"/>
      <c r="G13" s="12" t="s">
        <v>67</v>
      </c>
      <c r="H13" s="121"/>
    </row>
    <row r="14" spans="1:8" ht="13.5" customHeight="1" x14ac:dyDescent="0.25">
      <c r="A14" s="5"/>
      <c r="B14" s="9" t="s">
        <v>8</v>
      </c>
      <c r="C14" s="114" t="s">
        <v>122</v>
      </c>
      <c r="D14" s="10"/>
      <c r="E14" s="183" t="s">
        <v>9</v>
      </c>
      <c r="F14" s="184"/>
      <c r="G14" s="12" t="s">
        <v>68</v>
      </c>
      <c r="H14" s="121"/>
    </row>
    <row r="15" spans="1:8" ht="17.25" customHeight="1" x14ac:dyDescent="0.25">
      <c r="A15" s="5"/>
      <c r="B15" s="9" t="s">
        <v>10</v>
      </c>
      <c r="C15" s="113">
        <v>44726</v>
      </c>
      <c r="D15" s="10"/>
      <c r="E15" s="185" t="s">
        <v>11</v>
      </c>
      <c r="F15" s="186"/>
      <c r="G15" s="13" t="s">
        <v>69</v>
      </c>
      <c r="H15" s="122"/>
    </row>
    <row r="16" spans="1:8" ht="12" customHeight="1" x14ac:dyDescent="0.25">
      <c r="A16" s="2"/>
      <c r="B16" s="14"/>
      <c r="C16" s="15"/>
      <c r="D16" s="16"/>
      <c r="E16" s="76"/>
      <c r="F16" s="76"/>
      <c r="G16" s="77"/>
      <c r="H16" s="123"/>
    </row>
    <row r="17" spans="1:8" ht="12" customHeight="1" x14ac:dyDescent="0.25">
      <c r="A17" s="17"/>
      <c r="B17" s="187" t="s">
        <v>12</v>
      </c>
      <c r="C17" s="188"/>
      <c r="D17" s="188"/>
      <c r="E17" s="188"/>
      <c r="F17" s="188"/>
      <c r="G17" s="188"/>
      <c r="H17" s="124"/>
    </row>
    <row r="18" spans="1:8" ht="12" customHeight="1" x14ac:dyDescent="0.25">
      <c r="A18" s="2"/>
      <c r="B18" s="18"/>
      <c r="C18" s="19"/>
      <c r="D18" s="19"/>
      <c r="E18" s="78"/>
      <c r="F18" s="78"/>
      <c r="G18" s="78"/>
      <c r="H18" s="125"/>
    </row>
    <row r="19" spans="1:8" ht="12" customHeight="1" x14ac:dyDescent="0.25">
      <c r="A19" s="5"/>
      <c r="B19" s="21" t="s">
        <v>13</v>
      </c>
      <c r="C19" s="22"/>
      <c r="D19" s="23"/>
      <c r="E19" s="79"/>
      <c r="F19" s="79"/>
      <c r="G19" s="79"/>
      <c r="H19" s="126"/>
    </row>
    <row r="20" spans="1:8" ht="24" customHeight="1" x14ac:dyDescent="0.25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151" t="s">
        <v>19</v>
      </c>
      <c r="H20" s="127"/>
    </row>
    <row r="21" spans="1:8" ht="12.75" customHeight="1" x14ac:dyDescent="0.25">
      <c r="A21" s="17" t="s">
        <v>84</v>
      </c>
      <c r="B21" s="11" t="s">
        <v>72</v>
      </c>
      <c r="C21" s="25" t="s">
        <v>20</v>
      </c>
      <c r="D21" s="73">
        <v>10</v>
      </c>
      <c r="E21" s="25" t="s">
        <v>73</v>
      </c>
      <c r="F21" s="116">
        <v>30000</v>
      </c>
      <c r="G21" s="153">
        <f>D21*F21</f>
        <v>300000</v>
      </c>
      <c r="H21" s="128"/>
    </row>
    <row r="22" spans="1:8" ht="12.75" customHeight="1" x14ac:dyDescent="0.25">
      <c r="A22" s="17"/>
      <c r="B22" s="72" t="s">
        <v>74</v>
      </c>
      <c r="C22" s="25" t="s">
        <v>20</v>
      </c>
      <c r="D22" s="73">
        <v>4</v>
      </c>
      <c r="E22" s="25" t="s">
        <v>75</v>
      </c>
      <c r="F22" s="116">
        <v>30000</v>
      </c>
      <c r="G22" s="154">
        <f t="shared" ref="G22:G27" si="0">D22*F22</f>
        <v>120000</v>
      </c>
      <c r="H22" s="128"/>
    </row>
    <row r="23" spans="1:8" ht="12.75" customHeight="1" x14ac:dyDescent="0.25">
      <c r="A23" s="17"/>
      <c r="B23" s="72" t="s">
        <v>76</v>
      </c>
      <c r="C23" s="25" t="s">
        <v>20</v>
      </c>
      <c r="D23" s="73">
        <v>1</v>
      </c>
      <c r="E23" s="25" t="s">
        <v>73</v>
      </c>
      <c r="F23" s="116">
        <v>30000</v>
      </c>
      <c r="G23" s="154">
        <f t="shared" si="0"/>
        <v>30000</v>
      </c>
      <c r="H23" s="128"/>
    </row>
    <row r="24" spans="1:8" ht="12.75" customHeight="1" x14ac:dyDescent="0.25">
      <c r="A24" s="17"/>
      <c r="B24" s="72" t="s">
        <v>77</v>
      </c>
      <c r="C24" s="25" t="s">
        <v>20</v>
      </c>
      <c r="D24" s="73">
        <v>8</v>
      </c>
      <c r="E24" s="25" t="s">
        <v>78</v>
      </c>
      <c r="F24" s="116">
        <v>30000</v>
      </c>
      <c r="G24" s="154">
        <f t="shared" si="0"/>
        <v>240000</v>
      </c>
      <c r="H24" s="128"/>
    </row>
    <row r="25" spans="1:8" ht="12.75" customHeight="1" x14ac:dyDescent="0.25">
      <c r="A25" s="17"/>
      <c r="B25" s="72" t="s">
        <v>79</v>
      </c>
      <c r="C25" s="25" t="s">
        <v>20</v>
      </c>
      <c r="D25" s="73">
        <v>20</v>
      </c>
      <c r="E25" s="25" t="s">
        <v>80</v>
      </c>
      <c r="F25" s="116">
        <v>30000</v>
      </c>
      <c r="G25" s="154">
        <f t="shared" si="0"/>
        <v>600000</v>
      </c>
      <c r="H25" s="128"/>
    </row>
    <row r="26" spans="1:8" ht="12" customHeight="1" x14ac:dyDescent="0.25">
      <c r="A26" s="17"/>
      <c r="B26" s="11" t="s">
        <v>81</v>
      </c>
      <c r="C26" s="25" t="s">
        <v>20</v>
      </c>
      <c r="D26" s="73">
        <v>20</v>
      </c>
      <c r="E26" s="25" t="s">
        <v>80</v>
      </c>
      <c r="F26" s="116">
        <v>30000</v>
      </c>
      <c r="G26" s="154">
        <f t="shared" si="0"/>
        <v>600000</v>
      </c>
      <c r="H26" s="128"/>
    </row>
    <row r="27" spans="1:8" ht="14.25" customHeight="1" x14ac:dyDescent="0.25">
      <c r="A27" s="17"/>
      <c r="B27" s="11" t="s">
        <v>82</v>
      </c>
      <c r="C27" s="25" t="s">
        <v>20</v>
      </c>
      <c r="D27" s="73">
        <v>0.1</v>
      </c>
      <c r="E27" s="25" t="s">
        <v>83</v>
      </c>
      <c r="F27" s="116">
        <v>30000</v>
      </c>
      <c r="G27" s="155">
        <f t="shared" si="0"/>
        <v>3000</v>
      </c>
      <c r="H27" s="128"/>
    </row>
    <row r="28" spans="1:8" ht="12.75" customHeight="1" x14ac:dyDescent="0.25">
      <c r="A28" s="17"/>
      <c r="B28" s="26" t="s">
        <v>21</v>
      </c>
      <c r="C28" s="27"/>
      <c r="D28" s="27"/>
      <c r="E28" s="27"/>
      <c r="F28" s="27"/>
      <c r="G28" s="152">
        <f>SUM(G21:G27)</f>
        <v>1893000</v>
      </c>
      <c r="H28" s="129"/>
    </row>
    <row r="29" spans="1:8" ht="12" customHeight="1" x14ac:dyDescent="0.25">
      <c r="A29" s="2"/>
      <c r="B29" s="18"/>
      <c r="C29" s="20"/>
      <c r="D29" s="20"/>
      <c r="E29" s="78"/>
      <c r="F29" s="80"/>
      <c r="G29" s="80"/>
      <c r="H29" s="130"/>
    </row>
    <row r="30" spans="1:8" ht="12" customHeight="1" x14ac:dyDescent="0.25">
      <c r="A30" s="5"/>
      <c r="B30" s="141" t="s">
        <v>22</v>
      </c>
      <c r="C30" s="142"/>
      <c r="D30" s="143"/>
      <c r="E30" s="143"/>
      <c r="F30" s="143"/>
      <c r="G30" s="143"/>
      <c r="H30" s="126"/>
    </row>
    <row r="31" spans="1:8" ht="24" customHeight="1" x14ac:dyDescent="0.25">
      <c r="A31" s="44"/>
      <c r="B31" s="162" t="s">
        <v>14</v>
      </c>
      <c r="C31" s="163" t="s">
        <v>15</v>
      </c>
      <c r="D31" s="163" t="s">
        <v>16</v>
      </c>
      <c r="E31" s="162" t="s">
        <v>17</v>
      </c>
      <c r="F31" s="163" t="s">
        <v>18</v>
      </c>
      <c r="G31" s="162" t="s">
        <v>19</v>
      </c>
      <c r="H31" s="131"/>
    </row>
    <row r="32" spans="1:8" ht="12" customHeight="1" x14ac:dyDescent="0.25">
      <c r="A32" s="44"/>
      <c r="B32" s="171" t="s">
        <v>84</v>
      </c>
      <c r="C32" s="172" t="s">
        <v>84</v>
      </c>
      <c r="D32" s="172" t="s">
        <v>84</v>
      </c>
      <c r="E32" s="172" t="s">
        <v>84</v>
      </c>
      <c r="F32" s="173" t="s">
        <v>84</v>
      </c>
      <c r="G32" s="173">
        <v>0</v>
      </c>
      <c r="H32" s="132"/>
    </row>
    <row r="33" spans="1:246" ht="12" customHeight="1" x14ac:dyDescent="0.25">
      <c r="A33" s="44"/>
      <c r="B33" s="174" t="s">
        <v>23</v>
      </c>
      <c r="C33" s="175"/>
      <c r="D33" s="175"/>
      <c r="E33" s="175"/>
      <c r="F33" s="175"/>
      <c r="G33" s="176">
        <f>SUM(G32)</f>
        <v>0</v>
      </c>
      <c r="H33" s="133"/>
    </row>
    <row r="34" spans="1:246" ht="12" customHeight="1" x14ac:dyDescent="0.25">
      <c r="A34" s="2"/>
      <c r="B34" s="144"/>
      <c r="C34" s="145"/>
      <c r="D34" s="145"/>
      <c r="E34" s="146"/>
      <c r="F34" s="147"/>
      <c r="G34" s="147"/>
      <c r="H34" s="130"/>
    </row>
    <row r="35" spans="1:246" ht="12" customHeight="1" x14ac:dyDescent="0.25">
      <c r="A35" s="5"/>
      <c r="B35" s="141" t="s">
        <v>24</v>
      </c>
      <c r="C35" s="142"/>
      <c r="D35" s="143"/>
      <c r="E35" s="143"/>
      <c r="F35" s="143"/>
      <c r="G35" s="143"/>
      <c r="H35" s="126"/>
    </row>
    <row r="36" spans="1:246" ht="24" customHeight="1" x14ac:dyDescent="0.25">
      <c r="A36" s="44"/>
      <c r="B36" s="162" t="s">
        <v>14</v>
      </c>
      <c r="C36" s="162" t="s">
        <v>15</v>
      </c>
      <c r="D36" s="162" t="s">
        <v>16</v>
      </c>
      <c r="E36" s="162" t="s">
        <v>17</v>
      </c>
      <c r="F36" s="163" t="s">
        <v>18</v>
      </c>
      <c r="G36" s="162" t="s">
        <v>19</v>
      </c>
      <c r="H36" s="131"/>
    </row>
    <row r="37" spans="1:246" ht="12.75" customHeight="1" x14ac:dyDescent="0.25">
      <c r="A37" s="44"/>
      <c r="B37" s="164" t="s">
        <v>85</v>
      </c>
      <c r="C37" s="165" t="s">
        <v>25</v>
      </c>
      <c r="D37" s="166">
        <v>2</v>
      </c>
      <c r="E37" s="165" t="s">
        <v>78</v>
      </c>
      <c r="F37" s="167">
        <v>257280</v>
      </c>
      <c r="G37" s="167">
        <f>D37*F37</f>
        <v>514560</v>
      </c>
      <c r="H37" s="128" t="s">
        <v>84</v>
      </c>
    </row>
    <row r="38" spans="1:246" ht="12.75" customHeight="1" x14ac:dyDescent="0.25">
      <c r="A38" s="44"/>
      <c r="B38" s="164" t="s">
        <v>77</v>
      </c>
      <c r="C38" s="165" t="s">
        <v>25</v>
      </c>
      <c r="D38" s="166">
        <v>8</v>
      </c>
      <c r="E38" s="165" t="s">
        <v>78</v>
      </c>
      <c r="F38" s="167">
        <v>257280</v>
      </c>
      <c r="G38" s="167">
        <f>D38*F38</f>
        <v>2058240</v>
      </c>
      <c r="H38" s="128"/>
    </row>
    <row r="39" spans="1:246" ht="12.75" customHeight="1" x14ac:dyDescent="0.25">
      <c r="A39" s="44"/>
      <c r="B39" s="164" t="s">
        <v>86</v>
      </c>
      <c r="C39" s="165" t="s">
        <v>25</v>
      </c>
      <c r="D39" s="166">
        <v>2</v>
      </c>
      <c r="E39" s="165" t="s">
        <v>80</v>
      </c>
      <c r="F39" s="167">
        <v>321600</v>
      </c>
      <c r="G39" s="167">
        <f>D39*F39</f>
        <v>643200</v>
      </c>
      <c r="H39" s="128"/>
    </row>
    <row r="40" spans="1:246" ht="12.75" customHeight="1" x14ac:dyDescent="0.25">
      <c r="A40" s="44"/>
      <c r="B40" s="168" t="s">
        <v>26</v>
      </c>
      <c r="C40" s="169"/>
      <c r="D40" s="169"/>
      <c r="E40" s="169"/>
      <c r="F40" s="169"/>
      <c r="G40" s="170">
        <f>SUM(G37:G39)</f>
        <v>3216000</v>
      </c>
      <c r="H40" s="129"/>
    </row>
    <row r="41" spans="1:246" ht="12" customHeight="1" x14ac:dyDescent="0.25">
      <c r="A41" s="2"/>
      <c r="B41" s="144"/>
      <c r="C41" s="145"/>
      <c r="D41" s="145"/>
      <c r="E41" s="146"/>
      <c r="F41" s="147"/>
      <c r="G41" s="147"/>
      <c r="H41" s="130"/>
    </row>
    <row r="42" spans="1:246" ht="12" customHeight="1" x14ac:dyDescent="0.25">
      <c r="A42" s="5"/>
      <c r="B42" s="141" t="s">
        <v>27</v>
      </c>
      <c r="C42" s="142"/>
      <c r="D42" s="143"/>
      <c r="E42" s="143"/>
      <c r="F42" s="143"/>
      <c r="G42" s="143"/>
      <c r="H42" s="126"/>
    </row>
    <row r="43" spans="1:246" ht="36" customHeight="1" x14ac:dyDescent="0.25">
      <c r="A43" s="44"/>
      <c r="B43" s="163" t="s">
        <v>28</v>
      </c>
      <c r="C43" s="163" t="s">
        <v>29</v>
      </c>
      <c r="D43" s="163" t="s">
        <v>30</v>
      </c>
      <c r="E43" s="163" t="s">
        <v>17</v>
      </c>
      <c r="F43" s="163" t="s">
        <v>18</v>
      </c>
      <c r="G43" s="163" t="s">
        <v>19</v>
      </c>
      <c r="H43" s="127"/>
    </row>
    <row r="44" spans="1:246" ht="12.75" customHeight="1" x14ac:dyDescent="0.25">
      <c r="A44" s="44"/>
      <c r="B44" s="177" t="s">
        <v>31</v>
      </c>
      <c r="C44" s="178"/>
      <c r="D44" s="178"/>
      <c r="E44" s="179"/>
      <c r="F44" s="179"/>
      <c r="G44" s="180"/>
      <c r="H44" s="134"/>
    </row>
    <row r="45" spans="1:246" s="202" customFormat="1" ht="12.75" customHeight="1" x14ac:dyDescent="0.25">
      <c r="A45" s="199"/>
      <c r="B45" s="203" t="s">
        <v>87</v>
      </c>
      <c r="C45" s="204" t="s">
        <v>32</v>
      </c>
      <c r="D45" s="205">
        <v>200</v>
      </c>
      <c r="E45" s="204" t="s">
        <v>73</v>
      </c>
      <c r="F45" s="206">
        <v>1188</v>
      </c>
      <c r="G45" s="207">
        <f>D45*F45</f>
        <v>237600</v>
      </c>
      <c r="H45" s="200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201"/>
      <c r="DY45" s="201"/>
      <c r="DZ45" s="201"/>
      <c r="EA45" s="201"/>
      <c r="EB45" s="201"/>
      <c r="EC45" s="201"/>
      <c r="ED45" s="201"/>
      <c r="EE45" s="201"/>
      <c r="EF45" s="201"/>
      <c r="EG45" s="201"/>
      <c r="EH45" s="201"/>
      <c r="EI45" s="201"/>
      <c r="EJ45" s="201"/>
      <c r="EK45" s="201"/>
      <c r="EL45" s="201"/>
      <c r="EM45" s="201"/>
      <c r="EN45" s="201"/>
      <c r="EO45" s="201"/>
      <c r="EP45" s="201"/>
      <c r="EQ45" s="201"/>
      <c r="ER45" s="201"/>
      <c r="ES45" s="201"/>
      <c r="ET45" s="201"/>
      <c r="EU45" s="201"/>
      <c r="EV45" s="201"/>
      <c r="EW45" s="201"/>
      <c r="EX45" s="201"/>
      <c r="EY45" s="201"/>
      <c r="EZ45" s="201"/>
      <c r="FA45" s="201"/>
      <c r="FB45" s="201"/>
      <c r="FC45" s="201"/>
      <c r="FD45" s="201"/>
      <c r="FE45" s="201"/>
      <c r="FF45" s="201"/>
      <c r="FG45" s="201"/>
      <c r="FH45" s="201"/>
      <c r="FI45" s="201"/>
      <c r="FJ45" s="201"/>
      <c r="FK45" s="201"/>
      <c r="FL45" s="201"/>
      <c r="FM45" s="201"/>
      <c r="FN45" s="201"/>
      <c r="FO45" s="201"/>
      <c r="FP45" s="201"/>
      <c r="FQ45" s="201"/>
      <c r="FR45" s="201"/>
      <c r="FS45" s="201"/>
      <c r="FT45" s="201"/>
      <c r="FU45" s="201"/>
      <c r="FV45" s="201"/>
      <c r="FW45" s="201"/>
      <c r="FX45" s="201"/>
      <c r="FY45" s="201"/>
      <c r="FZ45" s="201"/>
      <c r="GA45" s="201"/>
      <c r="GB45" s="201"/>
      <c r="GC45" s="201"/>
      <c r="GD45" s="201"/>
      <c r="GE45" s="201"/>
      <c r="GF45" s="201"/>
      <c r="GG45" s="201"/>
      <c r="GH45" s="201"/>
      <c r="GI45" s="201"/>
      <c r="GJ45" s="201"/>
      <c r="GK45" s="201"/>
      <c r="GL45" s="201"/>
      <c r="GM45" s="201"/>
      <c r="GN45" s="201"/>
      <c r="GO45" s="201"/>
      <c r="GP45" s="201"/>
      <c r="GQ45" s="201"/>
      <c r="GR45" s="201"/>
      <c r="GS45" s="201"/>
      <c r="GT45" s="201"/>
      <c r="GU45" s="201"/>
      <c r="GV45" s="201"/>
      <c r="GW45" s="201"/>
      <c r="GX45" s="201"/>
      <c r="GY45" s="201"/>
      <c r="GZ45" s="201"/>
      <c r="HA45" s="201"/>
      <c r="HB45" s="201"/>
      <c r="HC45" s="201"/>
      <c r="HD45" s="201"/>
      <c r="HE45" s="201"/>
      <c r="HF45" s="201"/>
      <c r="HG45" s="201"/>
      <c r="HH45" s="201"/>
      <c r="HI45" s="201"/>
      <c r="HJ45" s="201"/>
      <c r="HK45" s="201"/>
      <c r="HL45" s="201"/>
      <c r="HM45" s="201"/>
      <c r="HN45" s="201"/>
      <c r="HO45" s="201"/>
      <c r="HP45" s="201"/>
      <c r="HQ45" s="201"/>
      <c r="HR45" s="201"/>
      <c r="HS45" s="201"/>
      <c r="HT45" s="201"/>
      <c r="HU45" s="201"/>
      <c r="HV45" s="201"/>
      <c r="HW45" s="201"/>
      <c r="HX45" s="201"/>
      <c r="HY45" s="201"/>
      <c r="HZ45" s="201"/>
      <c r="IA45" s="201"/>
      <c r="IB45" s="201"/>
      <c r="IC45" s="201"/>
      <c r="ID45" s="201"/>
      <c r="IE45" s="201"/>
      <c r="IF45" s="201"/>
      <c r="IG45" s="201"/>
      <c r="IH45" s="201"/>
      <c r="II45" s="201"/>
      <c r="IJ45" s="201"/>
      <c r="IK45" s="201"/>
      <c r="IL45" s="201"/>
    </row>
    <row r="46" spans="1:246" s="202" customFormat="1" ht="12.75" customHeight="1" x14ac:dyDescent="0.25">
      <c r="A46" s="199"/>
      <c r="B46" s="203" t="s">
        <v>88</v>
      </c>
      <c r="C46" s="208" t="s">
        <v>32</v>
      </c>
      <c r="D46" s="208">
        <v>80</v>
      </c>
      <c r="E46" s="208" t="s">
        <v>73</v>
      </c>
      <c r="F46" s="206">
        <v>1980</v>
      </c>
      <c r="G46" s="207">
        <f t="shared" ref="G46:G67" si="1">D46*F46</f>
        <v>158400</v>
      </c>
      <c r="H46" s="200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  <c r="GE46" s="201"/>
      <c r="GF46" s="201"/>
      <c r="GG46" s="201"/>
      <c r="GH46" s="201"/>
      <c r="GI46" s="201"/>
      <c r="GJ46" s="201"/>
      <c r="GK46" s="201"/>
      <c r="GL46" s="201"/>
      <c r="GM46" s="201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  <c r="HA46" s="201"/>
      <c r="HB46" s="201"/>
      <c r="HC46" s="201"/>
      <c r="HD46" s="201"/>
      <c r="HE46" s="201"/>
      <c r="HF46" s="201"/>
      <c r="HG46" s="201"/>
      <c r="HH46" s="201"/>
      <c r="HI46" s="201"/>
      <c r="HJ46" s="201"/>
      <c r="HK46" s="201"/>
      <c r="HL46" s="201"/>
      <c r="HM46" s="201"/>
      <c r="HN46" s="201"/>
      <c r="HO46" s="201"/>
      <c r="HP46" s="201"/>
      <c r="HQ46" s="201"/>
      <c r="HR46" s="201"/>
      <c r="HS46" s="201"/>
      <c r="HT46" s="201"/>
      <c r="HU46" s="201"/>
      <c r="HV46" s="201"/>
      <c r="HW46" s="201"/>
      <c r="HX46" s="201"/>
      <c r="HY46" s="201"/>
      <c r="HZ46" s="201"/>
      <c r="IA46" s="201"/>
      <c r="IB46" s="201"/>
      <c r="IC46" s="201"/>
      <c r="ID46" s="201"/>
      <c r="IE46" s="201"/>
      <c r="IF46" s="201"/>
      <c r="IG46" s="201"/>
      <c r="IH46" s="201"/>
      <c r="II46" s="201"/>
      <c r="IJ46" s="201"/>
      <c r="IK46" s="201"/>
      <c r="IL46" s="201"/>
    </row>
    <row r="47" spans="1:246" s="202" customFormat="1" ht="12.75" customHeight="1" x14ac:dyDescent="0.25">
      <c r="A47" s="199"/>
      <c r="B47" s="203" t="s">
        <v>89</v>
      </c>
      <c r="C47" s="208" t="s">
        <v>32</v>
      </c>
      <c r="D47" s="208">
        <v>40</v>
      </c>
      <c r="E47" s="208" t="s">
        <v>73</v>
      </c>
      <c r="F47" s="206">
        <v>720</v>
      </c>
      <c r="G47" s="207">
        <f t="shared" si="1"/>
        <v>28800</v>
      </c>
      <c r="H47" s="200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201"/>
      <c r="FC47" s="201"/>
      <c r="FD47" s="201"/>
      <c r="FE47" s="201"/>
      <c r="FF47" s="201"/>
      <c r="FG47" s="201"/>
      <c r="FH47" s="201"/>
      <c r="FI47" s="201"/>
      <c r="FJ47" s="201"/>
      <c r="FK47" s="201"/>
      <c r="FL47" s="201"/>
      <c r="FM47" s="201"/>
      <c r="FN47" s="201"/>
      <c r="FO47" s="201"/>
      <c r="FP47" s="201"/>
      <c r="FQ47" s="201"/>
      <c r="FR47" s="201"/>
      <c r="FS47" s="201"/>
      <c r="FT47" s="201"/>
      <c r="FU47" s="201"/>
      <c r="FV47" s="201"/>
      <c r="FW47" s="201"/>
      <c r="FX47" s="201"/>
      <c r="FY47" s="201"/>
      <c r="FZ47" s="201"/>
      <c r="GA47" s="201"/>
      <c r="GB47" s="201"/>
      <c r="GC47" s="201"/>
      <c r="GD47" s="201"/>
      <c r="GE47" s="201"/>
      <c r="GF47" s="201"/>
      <c r="GG47" s="201"/>
      <c r="GH47" s="201"/>
      <c r="GI47" s="201"/>
      <c r="GJ47" s="201"/>
      <c r="GK47" s="201"/>
      <c r="GL47" s="201"/>
      <c r="GM47" s="201"/>
      <c r="GN47" s="201"/>
      <c r="GO47" s="201"/>
      <c r="GP47" s="201"/>
      <c r="GQ47" s="201"/>
      <c r="GR47" s="201"/>
      <c r="GS47" s="201"/>
      <c r="GT47" s="201"/>
      <c r="GU47" s="201"/>
      <c r="GV47" s="201"/>
      <c r="GW47" s="201"/>
      <c r="GX47" s="201"/>
      <c r="GY47" s="201"/>
      <c r="GZ47" s="201"/>
      <c r="HA47" s="201"/>
      <c r="HB47" s="201"/>
      <c r="HC47" s="201"/>
      <c r="HD47" s="201"/>
      <c r="HE47" s="201"/>
      <c r="HF47" s="201"/>
      <c r="HG47" s="201"/>
      <c r="HH47" s="201"/>
      <c r="HI47" s="201"/>
      <c r="HJ47" s="201"/>
      <c r="HK47" s="201"/>
      <c r="HL47" s="201"/>
      <c r="HM47" s="201"/>
      <c r="HN47" s="201"/>
      <c r="HO47" s="201"/>
      <c r="HP47" s="201"/>
      <c r="HQ47" s="201"/>
      <c r="HR47" s="201"/>
      <c r="HS47" s="201"/>
      <c r="HT47" s="201"/>
      <c r="HU47" s="201"/>
      <c r="HV47" s="201"/>
      <c r="HW47" s="201"/>
      <c r="HX47" s="201"/>
      <c r="HY47" s="201"/>
      <c r="HZ47" s="201"/>
      <c r="IA47" s="201"/>
      <c r="IB47" s="201"/>
      <c r="IC47" s="201"/>
      <c r="ID47" s="201"/>
      <c r="IE47" s="201"/>
      <c r="IF47" s="201"/>
      <c r="IG47" s="201"/>
      <c r="IH47" s="201"/>
      <c r="II47" s="201"/>
      <c r="IJ47" s="201"/>
      <c r="IK47" s="201"/>
      <c r="IL47" s="201"/>
    </row>
    <row r="48" spans="1:246" s="202" customFormat="1" ht="12.75" customHeight="1" x14ac:dyDescent="0.25">
      <c r="A48" s="199"/>
      <c r="B48" s="203" t="s">
        <v>90</v>
      </c>
      <c r="C48" s="208" t="s">
        <v>32</v>
      </c>
      <c r="D48" s="208">
        <v>50</v>
      </c>
      <c r="E48" s="208" t="s">
        <v>91</v>
      </c>
      <c r="F48" s="206">
        <v>1615</v>
      </c>
      <c r="G48" s="207">
        <f t="shared" si="1"/>
        <v>80750</v>
      </c>
      <c r="H48" s="200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1"/>
      <c r="DP48" s="201"/>
      <c r="DQ48" s="201"/>
      <c r="DR48" s="201"/>
      <c r="DS48" s="201"/>
      <c r="DT48" s="201"/>
      <c r="DU48" s="201"/>
      <c r="DV48" s="201"/>
      <c r="DW48" s="201"/>
      <c r="DX48" s="201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01"/>
      <c r="EL48" s="201"/>
      <c r="EM48" s="201"/>
      <c r="EN48" s="201"/>
      <c r="EO48" s="201"/>
      <c r="EP48" s="201"/>
      <c r="EQ48" s="201"/>
      <c r="ER48" s="201"/>
      <c r="ES48" s="201"/>
      <c r="ET48" s="201"/>
      <c r="EU48" s="201"/>
      <c r="EV48" s="201"/>
      <c r="EW48" s="201"/>
      <c r="EX48" s="201"/>
      <c r="EY48" s="201"/>
      <c r="EZ48" s="201"/>
      <c r="FA48" s="201"/>
      <c r="FB48" s="201"/>
      <c r="FC48" s="201"/>
      <c r="FD48" s="201"/>
      <c r="FE48" s="201"/>
      <c r="FF48" s="201"/>
      <c r="FG48" s="201"/>
      <c r="FH48" s="201"/>
      <c r="FI48" s="201"/>
      <c r="FJ48" s="201"/>
      <c r="FK48" s="201"/>
      <c r="FL48" s="201"/>
      <c r="FM48" s="201"/>
      <c r="FN48" s="201"/>
      <c r="FO48" s="201"/>
      <c r="FP48" s="201"/>
      <c r="FQ48" s="201"/>
      <c r="FR48" s="201"/>
      <c r="FS48" s="201"/>
      <c r="FT48" s="201"/>
      <c r="FU48" s="201"/>
      <c r="FV48" s="201"/>
      <c r="FW48" s="201"/>
      <c r="FX48" s="201"/>
      <c r="FY48" s="201"/>
      <c r="FZ48" s="201"/>
      <c r="GA48" s="201"/>
      <c r="GB48" s="201"/>
      <c r="GC48" s="201"/>
      <c r="GD48" s="201"/>
      <c r="GE48" s="201"/>
      <c r="GF48" s="201"/>
      <c r="GG48" s="201"/>
      <c r="GH48" s="201"/>
      <c r="GI48" s="201"/>
      <c r="GJ48" s="201"/>
      <c r="GK48" s="201"/>
      <c r="GL48" s="201"/>
      <c r="GM48" s="201"/>
      <c r="GN48" s="201"/>
      <c r="GO48" s="201"/>
      <c r="GP48" s="201"/>
      <c r="GQ48" s="201"/>
      <c r="GR48" s="201"/>
      <c r="GS48" s="201"/>
      <c r="GT48" s="201"/>
      <c r="GU48" s="201"/>
      <c r="GV48" s="201"/>
      <c r="GW48" s="201"/>
      <c r="GX48" s="201"/>
      <c r="GY48" s="201"/>
      <c r="GZ48" s="201"/>
      <c r="HA48" s="201"/>
      <c r="HB48" s="201"/>
      <c r="HC48" s="201"/>
      <c r="HD48" s="201"/>
      <c r="HE48" s="201"/>
      <c r="HF48" s="201"/>
      <c r="HG48" s="201"/>
      <c r="HH48" s="201"/>
      <c r="HI48" s="201"/>
      <c r="HJ48" s="201"/>
      <c r="HK48" s="201"/>
      <c r="HL48" s="201"/>
      <c r="HM48" s="201"/>
      <c r="HN48" s="201"/>
      <c r="HO48" s="201"/>
      <c r="HP48" s="201"/>
      <c r="HQ48" s="201"/>
      <c r="HR48" s="201"/>
      <c r="HS48" s="201"/>
      <c r="HT48" s="201"/>
      <c r="HU48" s="201"/>
      <c r="HV48" s="201"/>
      <c r="HW48" s="201"/>
      <c r="HX48" s="201"/>
      <c r="HY48" s="201"/>
      <c r="HZ48" s="201"/>
      <c r="IA48" s="201"/>
      <c r="IB48" s="201"/>
      <c r="IC48" s="201"/>
      <c r="ID48" s="201"/>
      <c r="IE48" s="201"/>
      <c r="IF48" s="201"/>
      <c r="IG48" s="201"/>
      <c r="IH48" s="201"/>
      <c r="II48" s="201"/>
      <c r="IJ48" s="201"/>
      <c r="IK48" s="201"/>
      <c r="IL48" s="201"/>
    </row>
    <row r="49" spans="1:246" s="202" customFormat="1" ht="12.75" customHeight="1" x14ac:dyDescent="0.25">
      <c r="A49" s="199"/>
      <c r="B49" s="203" t="s">
        <v>92</v>
      </c>
      <c r="C49" s="208" t="s">
        <v>116</v>
      </c>
      <c r="D49" s="208">
        <v>20</v>
      </c>
      <c r="E49" s="208" t="s">
        <v>93</v>
      </c>
      <c r="F49" s="206">
        <v>10710</v>
      </c>
      <c r="G49" s="207">
        <f t="shared" si="1"/>
        <v>214200</v>
      </c>
      <c r="H49" s="200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1"/>
      <c r="EL49" s="201"/>
      <c r="EM49" s="201"/>
      <c r="EN49" s="201"/>
      <c r="EO49" s="201"/>
      <c r="EP49" s="201"/>
      <c r="EQ49" s="201"/>
      <c r="ER49" s="201"/>
      <c r="ES49" s="201"/>
      <c r="ET49" s="201"/>
      <c r="EU49" s="201"/>
      <c r="EV49" s="201"/>
      <c r="EW49" s="201"/>
      <c r="EX49" s="201"/>
      <c r="EY49" s="201"/>
      <c r="EZ49" s="201"/>
      <c r="FA49" s="201"/>
      <c r="FB49" s="201"/>
      <c r="FC49" s="201"/>
      <c r="FD49" s="201"/>
      <c r="FE49" s="201"/>
      <c r="FF49" s="201"/>
      <c r="FG49" s="201"/>
      <c r="FH49" s="201"/>
      <c r="FI49" s="201"/>
      <c r="FJ49" s="201"/>
      <c r="FK49" s="201"/>
      <c r="FL49" s="201"/>
      <c r="FM49" s="201"/>
      <c r="FN49" s="201"/>
      <c r="FO49" s="201"/>
      <c r="FP49" s="201"/>
      <c r="FQ49" s="201"/>
      <c r="FR49" s="201"/>
      <c r="FS49" s="201"/>
      <c r="FT49" s="201"/>
      <c r="FU49" s="201"/>
      <c r="FV49" s="201"/>
      <c r="FW49" s="201"/>
      <c r="FX49" s="201"/>
      <c r="FY49" s="201"/>
      <c r="FZ49" s="201"/>
      <c r="GA49" s="201"/>
      <c r="GB49" s="201"/>
      <c r="GC49" s="201"/>
      <c r="GD49" s="201"/>
      <c r="GE49" s="201"/>
      <c r="GF49" s="201"/>
      <c r="GG49" s="201"/>
      <c r="GH49" s="201"/>
      <c r="GI49" s="201"/>
      <c r="GJ49" s="201"/>
      <c r="GK49" s="201"/>
      <c r="GL49" s="201"/>
      <c r="GM49" s="201"/>
      <c r="GN49" s="201"/>
      <c r="GO49" s="201"/>
      <c r="GP49" s="201"/>
      <c r="GQ49" s="201"/>
      <c r="GR49" s="201"/>
      <c r="GS49" s="201"/>
      <c r="GT49" s="201"/>
      <c r="GU49" s="201"/>
      <c r="GV49" s="201"/>
      <c r="GW49" s="201"/>
      <c r="GX49" s="201"/>
      <c r="GY49" s="201"/>
      <c r="GZ49" s="201"/>
      <c r="HA49" s="201"/>
      <c r="HB49" s="201"/>
      <c r="HC49" s="201"/>
      <c r="HD49" s="201"/>
      <c r="HE49" s="201"/>
      <c r="HF49" s="201"/>
      <c r="HG49" s="201"/>
      <c r="HH49" s="201"/>
      <c r="HI49" s="201"/>
      <c r="HJ49" s="201"/>
      <c r="HK49" s="201"/>
      <c r="HL49" s="201"/>
      <c r="HM49" s="201"/>
      <c r="HN49" s="201"/>
      <c r="HO49" s="201"/>
      <c r="HP49" s="201"/>
      <c r="HQ49" s="201"/>
      <c r="HR49" s="201"/>
      <c r="HS49" s="201"/>
      <c r="HT49" s="201"/>
      <c r="HU49" s="201"/>
      <c r="HV49" s="201"/>
      <c r="HW49" s="201"/>
      <c r="HX49" s="201"/>
      <c r="HY49" s="201"/>
      <c r="HZ49" s="201"/>
      <c r="IA49" s="201"/>
      <c r="IB49" s="201"/>
      <c r="IC49" s="201"/>
      <c r="ID49" s="201"/>
      <c r="IE49" s="201"/>
      <c r="IF49" s="201"/>
      <c r="IG49" s="201"/>
      <c r="IH49" s="201"/>
      <c r="II49" s="201"/>
      <c r="IJ49" s="201"/>
      <c r="IK49" s="201"/>
      <c r="IL49" s="201"/>
    </row>
    <row r="50" spans="1:246" s="158" customFormat="1" ht="12.75" customHeight="1" x14ac:dyDescent="0.25">
      <c r="A50" s="156"/>
      <c r="B50" s="203" t="s">
        <v>94</v>
      </c>
      <c r="C50" s="208" t="s">
        <v>33</v>
      </c>
      <c r="D50" s="208">
        <v>1</v>
      </c>
      <c r="E50" s="208" t="s">
        <v>123</v>
      </c>
      <c r="F50" s="206">
        <v>1193830</v>
      </c>
      <c r="G50" s="207">
        <f t="shared" si="1"/>
        <v>1193830</v>
      </c>
      <c r="H50" s="135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</row>
    <row r="51" spans="1:246" s="158" customFormat="1" ht="12.75" customHeight="1" x14ac:dyDescent="0.25">
      <c r="A51" s="156"/>
      <c r="B51" s="209" t="s">
        <v>95</v>
      </c>
      <c r="C51" s="208"/>
      <c r="D51" s="208"/>
      <c r="E51" s="208"/>
      <c r="F51" s="206"/>
      <c r="G51" s="207" t="s">
        <v>84</v>
      </c>
      <c r="H51" s="135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</row>
    <row r="52" spans="1:246" s="158" customFormat="1" ht="12.75" customHeight="1" x14ac:dyDescent="0.25">
      <c r="A52" s="156"/>
      <c r="B52" s="203" t="s">
        <v>96</v>
      </c>
      <c r="C52" s="208" t="s">
        <v>33</v>
      </c>
      <c r="D52" s="208">
        <v>70</v>
      </c>
      <c r="E52" s="208" t="s">
        <v>97</v>
      </c>
      <c r="F52" s="206">
        <v>10378.489799999999</v>
      </c>
      <c r="G52" s="207">
        <f t="shared" si="1"/>
        <v>726494.28599999996</v>
      </c>
      <c r="H52" s="135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</row>
    <row r="53" spans="1:246" s="158" customFormat="1" ht="12.75" customHeight="1" x14ac:dyDescent="0.25">
      <c r="A53" s="156"/>
      <c r="B53" s="203" t="s">
        <v>98</v>
      </c>
      <c r="C53" s="208" t="s">
        <v>116</v>
      </c>
      <c r="D53" s="208">
        <v>4</v>
      </c>
      <c r="E53" s="208" t="s">
        <v>124</v>
      </c>
      <c r="F53" s="206">
        <v>4027.5559999999996</v>
      </c>
      <c r="G53" s="207">
        <f t="shared" si="1"/>
        <v>16110.223999999998</v>
      </c>
      <c r="H53" s="135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</row>
    <row r="54" spans="1:246" s="158" customFormat="1" ht="12.75" customHeight="1" x14ac:dyDescent="0.25">
      <c r="A54" s="156"/>
      <c r="B54" s="203" t="s">
        <v>99</v>
      </c>
      <c r="C54" s="208" t="s">
        <v>33</v>
      </c>
      <c r="D54" s="208">
        <v>2</v>
      </c>
      <c r="E54" s="208" t="s">
        <v>100</v>
      </c>
      <c r="F54" s="206">
        <v>90185</v>
      </c>
      <c r="G54" s="207">
        <f t="shared" si="1"/>
        <v>180370</v>
      </c>
      <c r="H54" s="135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</row>
    <row r="55" spans="1:246" s="158" customFormat="1" ht="12.75" customHeight="1" x14ac:dyDescent="0.25">
      <c r="A55" s="156"/>
      <c r="B55" s="209" t="s">
        <v>101</v>
      </c>
      <c r="C55" s="208"/>
      <c r="D55" s="208"/>
      <c r="E55" s="208"/>
      <c r="F55" s="206"/>
      <c r="G55" s="207" t="s">
        <v>84</v>
      </c>
      <c r="H55" s="135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</row>
    <row r="56" spans="1:246" s="158" customFormat="1" ht="12.75" customHeight="1" x14ac:dyDescent="0.25">
      <c r="A56" s="156"/>
      <c r="B56" s="203" t="s">
        <v>126</v>
      </c>
      <c r="C56" s="208" t="s">
        <v>116</v>
      </c>
      <c r="D56" s="208">
        <v>5</v>
      </c>
      <c r="E56" s="208" t="s">
        <v>102</v>
      </c>
      <c r="F56" s="206">
        <v>14240</v>
      </c>
      <c r="G56" s="207">
        <f t="shared" si="1"/>
        <v>71200</v>
      </c>
      <c r="H56" s="135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</row>
    <row r="57" spans="1:246" s="202" customFormat="1" ht="12.75" customHeight="1" x14ac:dyDescent="0.25">
      <c r="A57" s="199"/>
      <c r="B57" s="203" t="s">
        <v>103</v>
      </c>
      <c r="C57" s="208" t="s">
        <v>116</v>
      </c>
      <c r="D57" s="208">
        <v>4</v>
      </c>
      <c r="E57" s="208" t="s">
        <v>104</v>
      </c>
      <c r="F57" s="206">
        <v>14196.7</v>
      </c>
      <c r="G57" s="207">
        <f t="shared" si="1"/>
        <v>56786.8</v>
      </c>
      <c r="H57" s="200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  <c r="ET57" s="201"/>
      <c r="EU57" s="201"/>
      <c r="EV57" s="201"/>
      <c r="EW57" s="201"/>
      <c r="EX57" s="201"/>
      <c r="EY57" s="201"/>
      <c r="EZ57" s="201"/>
      <c r="FA57" s="201"/>
      <c r="FB57" s="201"/>
      <c r="FC57" s="201"/>
      <c r="FD57" s="201"/>
      <c r="FE57" s="201"/>
      <c r="FF57" s="201"/>
      <c r="FG57" s="201"/>
      <c r="FH57" s="201"/>
      <c r="FI57" s="201"/>
      <c r="FJ57" s="201"/>
      <c r="FK57" s="201"/>
      <c r="FL57" s="201"/>
      <c r="FM57" s="201"/>
      <c r="FN57" s="201"/>
      <c r="FO57" s="201"/>
      <c r="FP57" s="201"/>
      <c r="FQ57" s="201"/>
      <c r="FR57" s="201"/>
      <c r="FS57" s="201"/>
      <c r="FT57" s="201"/>
      <c r="FU57" s="201"/>
      <c r="FV57" s="201"/>
      <c r="FW57" s="201"/>
      <c r="FX57" s="201"/>
      <c r="FY57" s="201"/>
      <c r="FZ57" s="201"/>
      <c r="GA57" s="201"/>
      <c r="GB57" s="201"/>
      <c r="GC57" s="201"/>
      <c r="GD57" s="201"/>
      <c r="GE57" s="201"/>
      <c r="GF57" s="201"/>
      <c r="GG57" s="201"/>
      <c r="GH57" s="201"/>
      <c r="GI57" s="201"/>
      <c r="GJ57" s="201"/>
      <c r="GK57" s="201"/>
      <c r="GL57" s="201"/>
      <c r="GM57" s="201"/>
      <c r="GN57" s="201"/>
      <c r="GO57" s="201"/>
      <c r="GP57" s="201"/>
      <c r="GQ57" s="201"/>
      <c r="GR57" s="201"/>
      <c r="GS57" s="201"/>
      <c r="GT57" s="201"/>
      <c r="GU57" s="201"/>
      <c r="GV57" s="201"/>
      <c r="GW57" s="201"/>
      <c r="GX57" s="201"/>
      <c r="GY57" s="201"/>
      <c r="GZ57" s="201"/>
      <c r="HA57" s="201"/>
      <c r="HB57" s="201"/>
      <c r="HC57" s="201"/>
      <c r="HD57" s="201"/>
      <c r="HE57" s="201"/>
      <c r="HF57" s="201"/>
      <c r="HG57" s="201"/>
      <c r="HH57" s="201"/>
      <c r="HI57" s="201"/>
      <c r="HJ57" s="201"/>
      <c r="HK57" s="201"/>
      <c r="HL57" s="201"/>
      <c r="HM57" s="201"/>
      <c r="HN57" s="201"/>
      <c r="HO57" s="201"/>
      <c r="HP57" s="201"/>
      <c r="HQ57" s="201"/>
      <c r="HR57" s="201"/>
      <c r="HS57" s="201"/>
      <c r="HT57" s="201"/>
      <c r="HU57" s="201"/>
      <c r="HV57" s="201"/>
      <c r="HW57" s="201"/>
      <c r="HX57" s="201"/>
      <c r="HY57" s="201"/>
      <c r="HZ57" s="201"/>
      <c r="IA57" s="201"/>
      <c r="IB57" s="201"/>
      <c r="IC57" s="201"/>
      <c r="ID57" s="201"/>
      <c r="IE57" s="201"/>
      <c r="IF57" s="201"/>
      <c r="IG57" s="201"/>
      <c r="IH57" s="201"/>
      <c r="II57" s="201"/>
      <c r="IJ57" s="201"/>
      <c r="IK57" s="201"/>
      <c r="IL57" s="201"/>
    </row>
    <row r="58" spans="1:246" s="158" customFormat="1" ht="12.75" customHeight="1" x14ac:dyDescent="0.25">
      <c r="A58" s="156"/>
      <c r="B58" s="209" t="s">
        <v>105</v>
      </c>
      <c r="C58" s="208"/>
      <c r="D58" s="208"/>
      <c r="E58" s="208"/>
      <c r="F58" s="206"/>
      <c r="G58" s="207" t="s">
        <v>84</v>
      </c>
      <c r="H58" s="135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7"/>
    </row>
    <row r="59" spans="1:246" s="158" customFormat="1" ht="12.75" customHeight="1" x14ac:dyDescent="0.25">
      <c r="A59" s="156"/>
      <c r="B59" s="203" t="s">
        <v>106</v>
      </c>
      <c r="C59" s="208" t="s">
        <v>116</v>
      </c>
      <c r="D59" s="208">
        <v>40</v>
      </c>
      <c r="E59" s="208" t="s">
        <v>107</v>
      </c>
      <c r="F59" s="210">
        <v>9100</v>
      </c>
      <c r="G59" s="207">
        <f t="shared" si="1"/>
        <v>364000</v>
      </c>
      <c r="H59" s="135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7"/>
      <c r="FG59" s="157"/>
      <c r="FH59" s="157"/>
      <c r="FI59" s="157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7"/>
      <c r="FU59" s="157"/>
      <c r="FV59" s="157"/>
      <c r="FW59" s="157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7"/>
      <c r="GI59" s="157"/>
      <c r="GJ59" s="157"/>
      <c r="GK59" s="157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7"/>
      <c r="GW59" s="157"/>
      <c r="GX59" s="157"/>
      <c r="GY59" s="157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7"/>
      <c r="HK59" s="157"/>
      <c r="HL59" s="157"/>
      <c r="HM59" s="157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7"/>
      <c r="HY59" s="157"/>
      <c r="HZ59" s="157"/>
      <c r="IA59" s="157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7"/>
    </row>
    <row r="60" spans="1:246" s="158" customFormat="1" ht="12.75" customHeight="1" x14ac:dyDescent="0.25">
      <c r="A60" s="156"/>
      <c r="B60" s="203" t="s">
        <v>127</v>
      </c>
      <c r="C60" s="208" t="s">
        <v>116</v>
      </c>
      <c r="D60" s="208">
        <v>1</v>
      </c>
      <c r="E60" s="208" t="s">
        <v>108</v>
      </c>
      <c r="F60" s="210">
        <v>87130</v>
      </c>
      <c r="G60" s="207">
        <f t="shared" si="1"/>
        <v>87130</v>
      </c>
      <c r="H60" s="135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7"/>
      <c r="FK60" s="157"/>
      <c r="FL60" s="157"/>
      <c r="FM60" s="157"/>
      <c r="FN60" s="157"/>
      <c r="FO60" s="157"/>
      <c r="FP60" s="157"/>
      <c r="FQ60" s="157"/>
      <c r="FR60" s="157"/>
      <c r="FS60" s="157"/>
      <c r="FT60" s="157"/>
      <c r="FU60" s="157"/>
      <c r="FV60" s="157"/>
      <c r="FW60" s="157"/>
      <c r="FX60" s="157"/>
      <c r="FY60" s="157"/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  <c r="GR60" s="157"/>
      <c r="GS60" s="157"/>
      <c r="GT60" s="157"/>
      <c r="GU60" s="157"/>
      <c r="GV60" s="157"/>
      <c r="GW60" s="157"/>
      <c r="GX60" s="157"/>
      <c r="GY60" s="157"/>
      <c r="GZ60" s="157"/>
      <c r="HA60" s="157"/>
      <c r="HB60" s="157"/>
      <c r="HC60" s="157"/>
      <c r="HD60" s="157"/>
      <c r="HE60" s="157"/>
      <c r="HF60" s="157"/>
      <c r="HG60" s="157"/>
      <c r="HH60" s="157"/>
      <c r="HI60" s="157"/>
      <c r="HJ60" s="157"/>
      <c r="HK60" s="157"/>
      <c r="HL60" s="157"/>
      <c r="HM60" s="157"/>
      <c r="HN60" s="157"/>
      <c r="HO60" s="157"/>
      <c r="HP60" s="157"/>
      <c r="HQ60" s="157"/>
      <c r="HR60" s="157"/>
      <c r="HS60" s="157"/>
      <c r="HT60" s="157"/>
      <c r="HU60" s="157"/>
      <c r="HV60" s="157"/>
      <c r="HW60" s="157"/>
      <c r="HX60" s="157"/>
      <c r="HY60" s="157"/>
      <c r="HZ60" s="157"/>
      <c r="IA60" s="157"/>
      <c r="IB60" s="157"/>
      <c r="IC60" s="157"/>
      <c r="ID60" s="157"/>
      <c r="IE60" s="157"/>
      <c r="IF60" s="157"/>
      <c r="IG60" s="157"/>
      <c r="IH60" s="157"/>
      <c r="II60" s="157"/>
      <c r="IJ60" s="157"/>
      <c r="IK60" s="157"/>
      <c r="IL60" s="157"/>
    </row>
    <row r="61" spans="1:246" s="158" customFormat="1" ht="12.75" customHeight="1" x14ac:dyDescent="0.25">
      <c r="A61" s="156"/>
      <c r="B61" s="203" t="s">
        <v>128</v>
      </c>
      <c r="C61" s="208" t="s">
        <v>116</v>
      </c>
      <c r="D61" s="205">
        <v>1</v>
      </c>
      <c r="E61" s="204" t="s">
        <v>109</v>
      </c>
      <c r="F61" s="210">
        <v>196370</v>
      </c>
      <c r="G61" s="207">
        <f t="shared" si="1"/>
        <v>196370</v>
      </c>
      <c r="H61" s="135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/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  <c r="GR61" s="157"/>
      <c r="GS61" s="157"/>
      <c r="GT61" s="157"/>
      <c r="GU61" s="157"/>
      <c r="GV61" s="157"/>
      <c r="GW61" s="157"/>
      <c r="GX61" s="157"/>
      <c r="GY61" s="157"/>
      <c r="GZ61" s="157"/>
      <c r="HA61" s="157"/>
      <c r="HB61" s="157"/>
      <c r="HC61" s="157"/>
      <c r="HD61" s="157"/>
      <c r="HE61" s="157"/>
      <c r="HF61" s="157"/>
      <c r="HG61" s="157"/>
      <c r="HH61" s="157"/>
      <c r="HI61" s="157"/>
      <c r="HJ61" s="157"/>
      <c r="HK61" s="157"/>
      <c r="HL61" s="157"/>
      <c r="HM61" s="157"/>
      <c r="HN61" s="157"/>
      <c r="HO61" s="157"/>
      <c r="HP61" s="157"/>
      <c r="HQ61" s="157"/>
      <c r="HR61" s="157"/>
      <c r="HS61" s="157"/>
      <c r="HT61" s="157"/>
      <c r="HU61" s="157"/>
      <c r="HV61" s="157"/>
      <c r="HW61" s="157"/>
      <c r="HX61" s="157"/>
      <c r="HY61" s="157"/>
      <c r="HZ61" s="157"/>
      <c r="IA61" s="157"/>
      <c r="IB61" s="157"/>
      <c r="IC61" s="157"/>
      <c r="ID61" s="157"/>
      <c r="IE61" s="157"/>
      <c r="IF61" s="157"/>
      <c r="IG61" s="157"/>
      <c r="IH61" s="157"/>
      <c r="II61" s="157"/>
      <c r="IJ61" s="157"/>
      <c r="IK61" s="157"/>
      <c r="IL61" s="157"/>
    </row>
    <row r="62" spans="1:246" s="158" customFormat="1" ht="12.75" customHeight="1" x14ac:dyDescent="0.25">
      <c r="A62" s="156"/>
      <c r="B62" s="209" t="s">
        <v>110</v>
      </c>
      <c r="C62" s="204"/>
      <c r="D62" s="205"/>
      <c r="E62" s="204"/>
      <c r="F62" s="206"/>
      <c r="G62" s="207" t="s">
        <v>84</v>
      </c>
      <c r="H62" s="135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/>
      <c r="EZ62" s="157"/>
      <c r="FA62" s="157"/>
      <c r="FB62" s="157"/>
      <c r="FC62" s="157"/>
      <c r="FD62" s="157"/>
      <c r="FE62" s="157"/>
      <c r="FF62" s="157"/>
      <c r="FG62" s="157"/>
      <c r="FH62" s="157"/>
      <c r="FI62" s="157"/>
      <c r="FJ62" s="157"/>
      <c r="FK62" s="157"/>
      <c r="FL62" s="157"/>
      <c r="FM62" s="157"/>
      <c r="FN62" s="157"/>
      <c r="FO62" s="157"/>
      <c r="FP62" s="157"/>
      <c r="FQ62" s="157"/>
      <c r="FR62" s="15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  <c r="GR62" s="157"/>
      <c r="GS62" s="157"/>
      <c r="GT62" s="157"/>
      <c r="GU62" s="157"/>
      <c r="GV62" s="157"/>
      <c r="GW62" s="157"/>
      <c r="GX62" s="157"/>
      <c r="GY62" s="157"/>
      <c r="GZ62" s="157"/>
      <c r="HA62" s="157"/>
      <c r="HB62" s="157"/>
      <c r="HC62" s="157"/>
      <c r="HD62" s="157"/>
      <c r="HE62" s="157"/>
      <c r="HF62" s="157"/>
      <c r="HG62" s="157"/>
      <c r="HH62" s="157"/>
      <c r="HI62" s="157"/>
      <c r="HJ62" s="157"/>
      <c r="HK62" s="157"/>
      <c r="HL62" s="157"/>
      <c r="HM62" s="157"/>
      <c r="HN62" s="157"/>
      <c r="HO62" s="157"/>
      <c r="HP62" s="157"/>
      <c r="HQ62" s="157"/>
      <c r="HR62" s="157"/>
      <c r="HS62" s="157"/>
      <c r="HT62" s="157"/>
      <c r="HU62" s="157"/>
      <c r="HV62" s="157"/>
      <c r="HW62" s="157"/>
      <c r="HX62" s="157"/>
      <c r="HY62" s="157"/>
      <c r="HZ62" s="157"/>
      <c r="IA62" s="157"/>
      <c r="IB62" s="157"/>
      <c r="IC62" s="157"/>
      <c r="ID62" s="157"/>
      <c r="IE62" s="157"/>
      <c r="IF62" s="157"/>
      <c r="IG62" s="157"/>
      <c r="IH62" s="157"/>
      <c r="II62" s="157"/>
      <c r="IJ62" s="157"/>
      <c r="IK62" s="157"/>
      <c r="IL62" s="157"/>
    </row>
    <row r="63" spans="1:246" s="158" customFormat="1" ht="12.75" customHeight="1" x14ac:dyDescent="0.25">
      <c r="A63" s="156"/>
      <c r="B63" s="203" t="s">
        <v>111</v>
      </c>
      <c r="C63" s="208" t="s">
        <v>116</v>
      </c>
      <c r="D63" s="208">
        <v>3</v>
      </c>
      <c r="E63" s="208" t="s">
        <v>102</v>
      </c>
      <c r="F63" s="206">
        <v>26010</v>
      </c>
      <c r="G63" s="207">
        <f t="shared" si="1"/>
        <v>78030</v>
      </c>
      <c r="H63" s="135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  <c r="EQ63" s="157"/>
      <c r="ER63" s="157"/>
      <c r="ES63" s="157"/>
      <c r="ET63" s="157"/>
      <c r="EU63" s="157"/>
      <c r="EV63" s="157"/>
      <c r="EW63" s="157"/>
      <c r="EX63" s="157"/>
      <c r="EY63" s="157"/>
      <c r="EZ63" s="157"/>
      <c r="FA63" s="157"/>
      <c r="FB63" s="157"/>
      <c r="FC63" s="157"/>
      <c r="FD63" s="157"/>
      <c r="FE63" s="157"/>
      <c r="FF63" s="157"/>
      <c r="FG63" s="157"/>
      <c r="FH63" s="157"/>
      <c r="FI63" s="157"/>
      <c r="FJ63" s="157"/>
      <c r="FK63" s="157"/>
      <c r="FL63" s="157"/>
      <c r="FM63" s="157"/>
      <c r="FN63" s="157"/>
      <c r="FO63" s="157"/>
      <c r="FP63" s="157"/>
      <c r="FQ63" s="157"/>
      <c r="FR63" s="157"/>
      <c r="FS63" s="157"/>
      <c r="FT63" s="157"/>
      <c r="FU63" s="157"/>
      <c r="FV63" s="157"/>
      <c r="FW63" s="157"/>
      <c r="FX63" s="157"/>
      <c r="FY63" s="157"/>
      <c r="FZ63" s="157"/>
      <c r="GA63" s="157"/>
      <c r="GB63" s="157"/>
      <c r="GC63" s="157"/>
      <c r="GD63" s="157"/>
      <c r="GE63" s="157"/>
      <c r="GF63" s="157"/>
      <c r="GG63" s="157"/>
      <c r="GH63" s="157"/>
      <c r="GI63" s="157"/>
      <c r="GJ63" s="157"/>
      <c r="GK63" s="157"/>
      <c r="GL63" s="157"/>
      <c r="GM63" s="157"/>
      <c r="GN63" s="157"/>
      <c r="GO63" s="157"/>
      <c r="GP63" s="157"/>
      <c r="GQ63" s="157"/>
      <c r="GR63" s="157"/>
      <c r="GS63" s="157"/>
      <c r="GT63" s="157"/>
      <c r="GU63" s="157"/>
      <c r="GV63" s="157"/>
      <c r="GW63" s="157"/>
      <c r="GX63" s="157"/>
      <c r="GY63" s="157"/>
      <c r="GZ63" s="157"/>
      <c r="HA63" s="157"/>
      <c r="HB63" s="157"/>
      <c r="HC63" s="157"/>
      <c r="HD63" s="157"/>
      <c r="HE63" s="157"/>
      <c r="HF63" s="157"/>
      <c r="HG63" s="157"/>
      <c r="HH63" s="157"/>
      <c r="HI63" s="157"/>
      <c r="HJ63" s="157"/>
      <c r="HK63" s="157"/>
      <c r="HL63" s="157"/>
      <c r="HM63" s="157"/>
      <c r="HN63" s="157"/>
      <c r="HO63" s="157"/>
      <c r="HP63" s="157"/>
      <c r="HQ63" s="157"/>
      <c r="HR63" s="157"/>
      <c r="HS63" s="157"/>
      <c r="HT63" s="157"/>
      <c r="HU63" s="157"/>
      <c r="HV63" s="157"/>
      <c r="HW63" s="157"/>
      <c r="HX63" s="157"/>
      <c r="HY63" s="157"/>
      <c r="HZ63" s="157"/>
      <c r="IA63" s="157"/>
      <c r="IB63" s="157"/>
      <c r="IC63" s="157"/>
      <c r="ID63" s="157"/>
      <c r="IE63" s="157"/>
      <c r="IF63" s="157"/>
      <c r="IG63" s="157"/>
      <c r="IH63" s="157"/>
      <c r="II63" s="157"/>
      <c r="IJ63" s="157"/>
      <c r="IK63" s="157"/>
      <c r="IL63" s="157"/>
    </row>
    <row r="64" spans="1:246" s="202" customFormat="1" ht="12.75" customHeight="1" x14ac:dyDescent="0.25">
      <c r="A64" s="199"/>
      <c r="B64" s="203" t="s">
        <v>112</v>
      </c>
      <c r="C64" s="204" t="s">
        <v>116</v>
      </c>
      <c r="D64" s="205">
        <v>0.5</v>
      </c>
      <c r="E64" s="204" t="s">
        <v>109</v>
      </c>
      <c r="F64" s="206">
        <v>50694</v>
      </c>
      <c r="G64" s="207">
        <f t="shared" si="1"/>
        <v>25347</v>
      </c>
      <c r="H64" s="200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201"/>
      <c r="GD64" s="201"/>
      <c r="GE64" s="201"/>
      <c r="GF64" s="201"/>
      <c r="GG64" s="201"/>
      <c r="GH64" s="201"/>
      <c r="GI64" s="201"/>
      <c r="GJ64" s="201"/>
      <c r="GK64" s="201"/>
      <c r="GL64" s="201"/>
      <c r="GM64" s="201"/>
      <c r="GN64" s="201"/>
      <c r="GO64" s="201"/>
      <c r="GP64" s="201"/>
      <c r="GQ64" s="201"/>
      <c r="GR64" s="201"/>
      <c r="GS64" s="201"/>
      <c r="GT64" s="201"/>
      <c r="GU64" s="201"/>
      <c r="GV64" s="201"/>
      <c r="GW64" s="201"/>
      <c r="GX64" s="201"/>
      <c r="GY64" s="201"/>
      <c r="GZ64" s="201"/>
      <c r="HA64" s="201"/>
      <c r="HB64" s="201"/>
      <c r="HC64" s="201"/>
      <c r="HD64" s="201"/>
      <c r="HE64" s="201"/>
      <c r="HF64" s="201"/>
      <c r="HG64" s="201"/>
      <c r="HH64" s="201"/>
      <c r="HI64" s="201"/>
      <c r="HJ64" s="201"/>
      <c r="HK64" s="201"/>
      <c r="HL64" s="201"/>
      <c r="HM64" s="201"/>
      <c r="HN64" s="201"/>
      <c r="HO64" s="201"/>
      <c r="HP64" s="201"/>
      <c r="HQ64" s="201"/>
      <c r="HR64" s="201"/>
      <c r="HS64" s="201"/>
      <c r="HT64" s="201"/>
      <c r="HU64" s="201"/>
      <c r="HV64" s="201"/>
      <c r="HW64" s="201"/>
      <c r="HX64" s="201"/>
      <c r="HY64" s="201"/>
      <c r="HZ64" s="201"/>
      <c r="IA64" s="201"/>
      <c r="IB64" s="201"/>
      <c r="IC64" s="201"/>
      <c r="ID64" s="201"/>
      <c r="IE64" s="201"/>
      <c r="IF64" s="201"/>
      <c r="IG64" s="201"/>
      <c r="IH64" s="201"/>
      <c r="II64" s="201"/>
      <c r="IJ64" s="201"/>
      <c r="IK64" s="201"/>
      <c r="IL64" s="201"/>
    </row>
    <row r="65" spans="1:246" s="158" customFormat="1" ht="12.75" customHeight="1" x14ac:dyDescent="0.25">
      <c r="A65" s="156"/>
      <c r="B65" s="203" t="s">
        <v>113</v>
      </c>
      <c r="C65" s="204" t="s">
        <v>116</v>
      </c>
      <c r="D65" s="205">
        <v>3</v>
      </c>
      <c r="E65" s="204" t="s">
        <v>114</v>
      </c>
      <c r="F65" s="206">
        <v>18875.189999999999</v>
      </c>
      <c r="G65" s="207">
        <f t="shared" si="1"/>
        <v>56625.569999999992</v>
      </c>
      <c r="H65" s="135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/>
      <c r="EZ65" s="157"/>
      <c r="FA65" s="157"/>
      <c r="FB65" s="157"/>
      <c r="FC65" s="157"/>
      <c r="FD65" s="157"/>
      <c r="FE65" s="157"/>
      <c r="FF65" s="157"/>
      <c r="FG65" s="157"/>
      <c r="FH65" s="157"/>
      <c r="FI65" s="157"/>
      <c r="FJ65" s="157"/>
      <c r="FK65" s="157"/>
      <c r="FL65" s="157"/>
      <c r="FM65" s="157"/>
      <c r="FN65" s="157"/>
      <c r="FO65" s="157"/>
      <c r="FP65" s="157"/>
      <c r="FQ65" s="157"/>
      <c r="FR65" s="157"/>
      <c r="FS65" s="157"/>
      <c r="FT65" s="157"/>
      <c r="FU65" s="157"/>
      <c r="FV65" s="157"/>
      <c r="FW65" s="157"/>
      <c r="FX65" s="157"/>
      <c r="FY65" s="157"/>
      <c r="FZ65" s="157"/>
      <c r="GA65" s="157"/>
      <c r="GB65" s="157"/>
      <c r="GC65" s="157"/>
      <c r="GD65" s="157"/>
      <c r="GE65" s="157"/>
      <c r="GF65" s="157"/>
      <c r="GG65" s="157"/>
      <c r="GH65" s="157"/>
      <c r="GI65" s="157"/>
      <c r="GJ65" s="157"/>
      <c r="GK65" s="157"/>
      <c r="GL65" s="157"/>
      <c r="GM65" s="157"/>
      <c r="GN65" s="157"/>
      <c r="GO65" s="157"/>
      <c r="GP65" s="157"/>
      <c r="GQ65" s="157"/>
      <c r="GR65" s="157"/>
      <c r="GS65" s="157"/>
      <c r="GT65" s="157"/>
      <c r="GU65" s="157"/>
      <c r="GV65" s="157"/>
      <c r="GW65" s="157"/>
      <c r="GX65" s="157"/>
      <c r="GY65" s="157"/>
      <c r="GZ65" s="157"/>
      <c r="HA65" s="157"/>
      <c r="HB65" s="157"/>
      <c r="HC65" s="157"/>
      <c r="HD65" s="157"/>
      <c r="HE65" s="157"/>
      <c r="HF65" s="157"/>
      <c r="HG65" s="157"/>
      <c r="HH65" s="157"/>
      <c r="HI65" s="157"/>
      <c r="HJ65" s="157"/>
      <c r="HK65" s="157"/>
      <c r="HL65" s="157"/>
      <c r="HM65" s="157"/>
      <c r="HN65" s="157"/>
      <c r="HO65" s="157"/>
      <c r="HP65" s="157"/>
      <c r="HQ65" s="157"/>
      <c r="HR65" s="157"/>
      <c r="HS65" s="157"/>
      <c r="HT65" s="157"/>
      <c r="HU65" s="157"/>
      <c r="HV65" s="157"/>
      <c r="HW65" s="157"/>
      <c r="HX65" s="157"/>
      <c r="HY65" s="157"/>
      <c r="HZ65" s="157"/>
      <c r="IA65" s="157"/>
      <c r="IB65" s="157"/>
      <c r="IC65" s="157"/>
      <c r="ID65" s="157"/>
      <c r="IE65" s="157"/>
      <c r="IF65" s="157"/>
      <c r="IG65" s="157"/>
      <c r="IH65" s="157"/>
      <c r="II65" s="157"/>
      <c r="IJ65" s="157"/>
      <c r="IK65" s="157"/>
      <c r="IL65" s="157"/>
    </row>
    <row r="66" spans="1:246" s="158" customFormat="1" ht="12.75" customHeight="1" x14ac:dyDescent="0.25">
      <c r="A66" s="156"/>
      <c r="B66" s="209" t="s">
        <v>35</v>
      </c>
      <c r="C66" s="208"/>
      <c r="D66" s="208"/>
      <c r="E66" s="208"/>
      <c r="F66" s="206"/>
      <c r="G66" s="207" t="s">
        <v>84</v>
      </c>
      <c r="H66" s="135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  <c r="EQ66" s="157"/>
      <c r="ER66" s="157"/>
      <c r="ES66" s="157"/>
      <c r="ET66" s="157"/>
      <c r="EU66" s="157"/>
      <c r="EV66" s="157"/>
      <c r="EW66" s="157"/>
      <c r="EX66" s="157"/>
      <c r="EY66" s="157"/>
      <c r="EZ66" s="157"/>
      <c r="FA66" s="157"/>
      <c r="FB66" s="157"/>
      <c r="FC66" s="157"/>
      <c r="FD66" s="157"/>
      <c r="FE66" s="157"/>
      <c r="FF66" s="157"/>
      <c r="FG66" s="157"/>
      <c r="FH66" s="157"/>
      <c r="FI66" s="157"/>
      <c r="FJ66" s="157"/>
      <c r="FK66" s="157"/>
      <c r="FL66" s="157"/>
      <c r="FM66" s="157"/>
      <c r="FN66" s="157"/>
      <c r="FO66" s="157"/>
      <c r="FP66" s="157"/>
      <c r="FQ66" s="157"/>
      <c r="FR66" s="157"/>
      <c r="FS66" s="157"/>
      <c r="FT66" s="157"/>
      <c r="FU66" s="157"/>
      <c r="FV66" s="157"/>
      <c r="FW66" s="157"/>
      <c r="FX66" s="157"/>
      <c r="FY66" s="157"/>
      <c r="FZ66" s="157"/>
      <c r="GA66" s="157"/>
      <c r="GB66" s="157"/>
      <c r="GC66" s="157"/>
      <c r="GD66" s="157"/>
      <c r="GE66" s="157"/>
      <c r="GF66" s="157"/>
      <c r="GG66" s="157"/>
      <c r="GH66" s="157"/>
      <c r="GI66" s="157"/>
      <c r="GJ66" s="157"/>
      <c r="GK66" s="157"/>
      <c r="GL66" s="157"/>
      <c r="GM66" s="157"/>
      <c r="GN66" s="157"/>
      <c r="GO66" s="157"/>
      <c r="GP66" s="157"/>
      <c r="GQ66" s="157"/>
      <c r="GR66" s="157"/>
      <c r="GS66" s="157"/>
      <c r="GT66" s="157"/>
      <c r="GU66" s="157"/>
      <c r="GV66" s="157"/>
      <c r="GW66" s="157"/>
      <c r="GX66" s="157"/>
      <c r="GY66" s="157"/>
      <c r="GZ66" s="157"/>
      <c r="HA66" s="157"/>
      <c r="HB66" s="157"/>
      <c r="HC66" s="157"/>
      <c r="HD66" s="157"/>
      <c r="HE66" s="157"/>
      <c r="HF66" s="157"/>
      <c r="HG66" s="157"/>
      <c r="HH66" s="157"/>
      <c r="HI66" s="157"/>
      <c r="HJ66" s="157"/>
      <c r="HK66" s="157"/>
      <c r="HL66" s="157"/>
      <c r="HM66" s="157"/>
      <c r="HN66" s="157"/>
      <c r="HO66" s="157"/>
      <c r="HP66" s="157"/>
      <c r="HQ66" s="157"/>
      <c r="HR66" s="157"/>
      <c r="HS66" s="157"/>
      <c r="HT66" s="157"/>
      <c r="HU66" s="157"/>
      <c r="HV66" s="157"/>
      <c r="HW66" s="157"/>
      <c r="HX66" s="157"/>
      <c r="HY66" s="157"/>
      <c r="HZ66" s="157"/>
      <c r="IA66" s="157"/>
      <c r="IB66" s="157"/>
      <c r="IC66" s="157"/>
      <c r="ID66" s="157"/>
      <c r="IE66" s="157"/>
      <c r="IF66" s="157"/>
      <c r="IG66" s="157"/>
      <c r="IH66" s="157"/>
      <c r="II66" s="157"/>
      <c r="IJ66" s="157"/>
      <c r="IK66" s="157"/>
      <c r="IL66" s="157"/>
    </row>
    <row r="67" spans="1:246" s="158" customFormat="1" ht="12.75" customHeight="1" x14ac:dyDescent="0.25">
      <c r="A67" s="156"/>
      <c r="B67" s="211" t="s">
        <v>115</v>
      </c>
      <c r="C67" s="212" t="s">
        <v>116</v>
      </c>
      <c r="D67" s="213">
        <v>10</v>
      </c>
      <c r="E67" s="212" t="s">
        <v>125</v>
      </c>
      <c r="F67" s="214">
        <v>59564.539999999994</v>
      </c>
      <c r="G67" s="207">
        <f t="shared" si="1"/>
        <v>595645.39999999991</v>
      </c>
      <c r="H67" s="135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7"/>
      <c r="FG67" s="157"/>
      <c r="FH67" s="157"/>
      <c r="FI67" s="157"/>
      <c r="FJ67" s="157"/>
      <c r="FK67" s="157"/>
      <c r="FL67" s="157"/>
      <c r="FM67" s="157"/>
      <c r="FN67" s="157"/>
      <c r="FO67" s="157"/>
      <c r="FP67" s="157"/>
      <c r="FQ67" s="157"/>
      <c r="FR67" s="157"/>
      <c r="FS67" s="157"/>
      <c r="FT67" s="157"/>
      <c r="FU67" s="157"/>
      <c r="FV67" s="157"/>
      <c r="FW67" s="157"/>
      <c r="FX67" s="157"/>
      <c r="FY67" s="157"/>
      <c r="FZ67" s="157"/>
      <c r="GA67" s="157"/>
      <c r="GB67" s="157"/>
      <c r="GC67" s="157"/>
      <c r="GD67" s="157"/>
      <c r="GE67" s="157"/>
      <c r="GF67" s="157"/>
      <c r="GG67" s="157"/>
      <c r="GH67" s="157"/>
      <c r="GI67" s="157"/>
      <c r="GJ67" s="157"/>
      <c r="GK67" s="157"/>
      <c r="GL67" s="157"/>
      <c r="GM67" s="157"/>
      <c r="GN67" s="157"/>
      <c r="GO67" s="157"/>
      <c r="GP67" s="157"/>
      <c r="GQ67" s="157"/>
      <c r="GR67" s="157"/>
      <c r="GS67" s="157"/>
      <c r="GT67" s="157"/>
      <c r="GU67" s="157"/>
      <c r="GV67" s="157"/>
      <c r="GW67" s="157"/>
      <c r="GX67" s="157"/>
      <c r="GY67" s="157"/>
      <c r="GZ67" s="157"/>
      <c r="HA67" s="157"/>
      <c r="HB67" s="157"/>
      <c r="HC67" s="157"/>
      <c r="HD67" s="157"/>
      <c r="HE67" s="157"/>
      <c r="HF67" s="157"/>
      <c r="HG67" s="157"/>
      <c r="HH67" s="157"/>
      <c r="HI67" s="157"/>
      <c r="HJ67" s="157"/>
      <c r="HK67" s="157"/>
      <c r="HL67" s="157"/>
      <c r="HM67" s="157"/>
      <c r="HN67" s="157"/>
      <c r="HO67" s="157"/>
      <c r="HP67" s="157"/>
      <c r="HQ67" s="157"/>
      <c r="HR67" s="157"/>
      <c r="HS67" s="157"/>
      <c r="HT67" s="157"/>
      <c r="HU67" s="157"/>
      <c r="HV67" s="157"/>
      <c r="HW67" s="157"/>
      <c r="HX67" s="157"/>
      <c r="HY67" s="157"/>
      <c r="HZ67" s="157"/>
      <c r="IA67" s="157"/>
      <c r="IB67" s="157"/>
      <c r="IC67" s="157"/>
      <c r="ID67" s="157"/>
      <c r="IE67" s="157"/>
      <c r="IF67" s="157"/>
      <c r="IG67" s="157"/>
      <c r="IH67" s="157"/>
      <c r="II67" s="157"/>
      <c r="IJ67" s="157"/>
      <c r="IK67" s="157"/>
      <c r="IL67" s="157"/>
    </row>
    <row r="68" spans="1:246" ht="13.5" customHeight="1" x14ac:dyDescent="0.25">
      <c r="A68" s="44"/>
      <c r="B68" s="148" t="s">
        <v>34</v>
      </c>
      <c r="C68" s="149"/>
      <c r="D68" s="149"/>
      <c r="E68" s="149"/>
      <c r="F68" s="149"/>
      <c r="G68" s="150">
        <f>SUM(G44:G67)</f>
        <v>4367689.2799999993</v>
      </c>
      <c r="H68" s="136"/>
    </row>
    <row r="69" spans="1:246" ht="12" customHeight="1" x14ac:dyDescent="0.25">
      <c r="A69" s="2"/>
      <c r="B69" s="144"/>
      <c r="C69" s="145"/>
      <c r="D69" s="145"/>
      <c r="E69" s="146"/>
      <c r="F69" s="147"/>
      <c r="G69" s="147"/>
      <c r="H69" s="130"/>
    </row>
    <row r="70" spans="1:246" ht="12" customHeight="1" x14ac:dyDescent="0.25">
      <c r="A70" s="5"/>
      <c r="B70" s="28" t="s">
        <v>35</v>
      </c>
      <c r="C70" s="29"/>
      <c r="D70" s="30"/>
      <c r="E70" s="30"/>
      <c r="F70" s="30"/>
      <c r="G70" s="30"/>
      <c r="H70" s="126"/>
    </row>
    <row r="71" spans="1:246" ht="24" customHeight="1" x14ac:dyDescent="0.25">
      <c r="A71" s="5"/>
      <c r="B71" s="31" t="s">
        <v>36</v>
      </c>
      <c r="C71" s="32" t="s">
        <v>29</v>
      </c>
      <c r="D71" s="32" t="s">
        <v>30</v>
      </c>
      <c r="E71" s="31" t="s">
        <v>17</v>
      </c>
      <c r="F71" s="32" t="s">
        <v>18</v>
      </c>
      <c r="G71" s="31" t="s">
        <v>19</v>
      </c>
      <c r="H71" s="131"/>
    </row>
    <row r="72" spans="1:246" ht="12.75" customHeight="1" x14ac:dyDescent="0.25">
      <c r="A72" s="17"/>
      <c r="B72" s="11" t="s">
        <v>117</v>
      </c>
      <c r="C72" s="33" t="s">
        <v>118</v>
      </c>
      <c r="D72" s="81">
        <v>1</v>
      </c>
      <c r="E72" s="25" t="s">
        <v>83</v>
      </c>
      <c r="F72" s="81">
        <v>36397</v>
      </c>
      <c r="G72" s="81">
        <f>D72*F72</f>
        <v>36397</v>
      </c>
      <c r="H72" s="135"/>
      <c r="I72" s="215" t="s">
        <v>84</v>
      </c>
      <c r="J72" s="215" t="s">
        <v>84</v>
      </c>
    </row>
    <row r="73" spans="1:246" ht="13.5" customHeight="1" x14ac:dyDescent="0.25">
      <c r="A73" s="5"/>
      <c r="B73" s="34" t="s">
        <v>37</v>
      </c>
      <c r="C73" s="35"/>
      <c r="D73" s="35"/>
      <c r="E73" s="35"/>
      <c r="F73" s="35"/>
      <c r="G73" s="82">
        <f>SUM(G72)</f>
        <v>36397</v>
      </c>
      <c r="H73" s="136"/>
    </row>
    <row r="74" spans="1:246" ht="12" customHeight="1" x14ac:dyDescent="0.25">
      <c r="A74" s="2"/>
      <c r="B74" s="47"/>
      <c r="C74" s="47"/>
      <c r="D74" s="47"/>
      <c r="E74" s="83"/>
      <c r="F74" s="84"/>
      <c r="G74" s="84"/>
      <c r="H74" s="130"/>
    </row>
    <row r="75" spans="1:246" ht="12" customHeight="1" x14ac:dyDescent="0.25">
      <c r="A75" s="44"/>
      <c r="B75" s="48" t="s">
        <v>38</v>
      </c>
      <c r="C75" s="49"/>
      <c r="D75" s="49"/>
      <c r="E75" s="85"/>
      <c r="F75" s="85"/>
      <c r="G75" s="86">
        <f>G28+G33+G40+G68+G73</f>
        <v>9513086.2799999993</v>
      </c>
      <c r="H75" s="137"/>
    </row>
    <row r="76" spans="1:246" ht="12" customHeight="1" x14ac:dyDescent="0.25">
      <c r="A76" s="44"/>
      <c r="B76" s="50" t="s">
        <v>39</v>
      </c>
      <c r="C76" s="37"/>
      <c r="D76" s="37"/>
      <c r="E76" s="87"/>
      <c r="F76" s="87"/>
      <c r="G76" s="88">
        <f>G75*0.05</f>
        <v>475654.31400000001</v>
      </c>
      <c r="H76" s="137"/>
    </row>
    <row r="77" spans="1:246" ht="12" customHeight="1" x14ac:dyDescent="0.25">
      <c r="A77" s="44"/>
      <c r="B77" s="51" t="s">
        <v>40</v>
      </c>
      <c r="C77" s="36"/>
      <c r="D77" s="36"/>
      <c r="E77" s="89"/>
      <c r="F77" s="89"/>
      <c r="G77" s="90">
        <f>G76+G75</f>
        <v>9988740.5939999986</v>
      </c>
      <c r="H77" s="137"/>
    </row>
    <row r="78" spans="1:246" ht="12" customHeight="1" x14ac:dyDescent="0.25">
      <c r="A78" s="44"/>
      <c r="B78" s="50" t="s">
        <v>41</v>
      </c>
      <c r="C78" s="37"/>
      <c r="D78" s="37"/>
      <c r="E78" s="87"/>
      <c r="F78" s="87"/>
      <c r="G78" s="88">
        <f>G12</f>
        <v>14896000</v>
      </c>
      <c r="H78" s="137"/>
    </row>
    <row r="79" spans="1:246" ht="12" customHeight="1" x14ac:dyDescent="0.25">
      <c r="A79" s="44"/>
      <c r="B79" s="52" t="s">
        <v>42</v>
      </c>
      <c r="C79" s="53"/>
      <c r="D79" s="53"/>
      <c r="E79" s="91"/>
      <c r="F79" s="91"/>
      <c r="G79" s="92">
        <f>G78-G77</f>
        <v>4907259.4060000014</v>
      </c>
      <c r="H79" s="137"/>
    </row>
    <row r="80" spans="1:246" ht="12" customHeight="1" x14ac:dyDescent="0.25">
      <c r="A80" s="44"/>
      <c r="B80" s="45" t="s">
        <v>43</v>
      </c>
      <c r="C80" s="46"/>
      <c r="D80" s="46"/>
      <c r="E80" s="93"/>
      <c r="F80" s="93"/>
      <c r="G80" s="94"/>
      <c r="H80" s="137"/>
    </row>
    <row r="81" spans="1:8" ht="12.75" customHeight="1" thickBot="1" x14ac:dyDescent="0.3">
      <c r="A81" s="44"/>
      <c r="B81" s="54"/>
      <c r="C81" s="46"/>
      <c r="D81" s="46"/>
      <c r="E81" s="93"/>
      <c r="F81" s="93"/>
      <c r="G81" s="94"/>
      <c r="H81" s="137"/>
    </row>
    <row r="82" spans="1:8" ht="12" customHeight="1" x14ac:dyDescent="0.25">
      <c r="A82" s="44"/>
      <c r="B82" s="66" t="s">
        <v>44</v>
      </c>
      <c r="C82" s="67"/>
      <c r="D82" s="67"/>
      <c r="E82" s="95"/>
      <c r="F82" s="96"/>
      <c r="G82" s="94"/>
      <c r="H82" s="137"/>
    </row>
    <row r="83" spans="1:8" ht="12" customHeight="1" x14ac:dyDescent="0.25">
      <c r="A83" s="44"/>
      <c r="B83" s="68" t="s">
        <v>45</v>
      </c>
      <c r="C83" s="43"/>
      <c r="D83" s="43"/>
      <c r="E83" s="97"/>
      <c r="F83" s="98"/>
      <c r="G83" s="94"/>
      <c r="H83" s="137"/>
    </row>
    <row r="84" spans="1:8" ht="12" customHeight="1" x14ac:dyDescent="0.25">
      <c r="A84" s="44"/>
      <c r="B84" s="68" t="s">
        <v>46</v>
      </c>
      <c r="C84" s="43"/>
      <c r="D84" s="43"/>
      <c r="E84" s="97"/>
      <c r="F84" s="98"/>
      <c r="G84" s="94"/>
      <c r="H84" s="137"/>
    </row>
    <row r="85" spans="1:8" ht="12" customHeight="1" x14ac:dyDescent="0.25">
      <c r="A85" s="44"/>
      <c r="B85" s="68" t="s">
        <v>47</v>
      </c>
      <c r="C85" s="43"/>
      <c r="D85" s="43"/>
      <c r="E85" s="97"/>
      <c r="F85" s="98"/>
      <c r="G85" s="94"/>
      <c r="H85" s="137"/>
    </row>
    <row r="86" spans="1:8" ht="12" customHeight="1" x14ac:dyDescent="0.25">
      <c r="A86" s="44"/>
      <c r="B86" s="68" t="s">
        <v>48</v>
      </c>
      <c r="C86" s="43"/>
      <c r="D86" s="43"/>
      <c r="E86" s="97"/>
      <c r="F86" s="98"/>
      <c r="G86" s="94"/>
      <c r="H86" s="137"/>
    </row>
    <row r="87" spans="1:8" ht="12" customHeight="1" x14ac:dyDescent="0.25">
      <c r="A87" s="44"/>
      <c r="B87" s="68" t="s">
        <v>49</v>
      </c>
      <c r="C87" s="43"/>
      <c r="D87" s="43"/>
      <c r="E87" s="97"/>
      <c r="F87" s="98"/>
      <c r="G87" s="94"/>
      <c r="H87" s="137"/>
    </row>
    <row r="88" spans="1:8" ht="12.75" customHeight="1" thickBot="1" x14ac:dyDescent="0.3">
      <c r="A88" s="44"/>
      <c r="B88" s="69" t="s">
        <v>50</v>
      </c>
      <c r="C88" s="70"/>
      <c r="D88" s="70"/>
      <c r="E88" s="99"/>
      <c r="F88" s="100"/>
      <c r="G88" s="94"/>
      <c r="H88" s="137"/>
    </row>
    <row r="89" spans="1:8" ht="12.75" customHeight="1" x14ac:dyDescent="0.25">
      <c r="A89" s="44"/>
      <c r="B89" s="64"/>
      <c r="C89" s="43"/>
      <c r="D89" s="43"/>
      <c r="E89" s="97"/>
      <c r="F89" s="97"/>
      <c r="G89" s="94"/>
      <c r="H89" s="137"/>
    </row>
    <row r="90" spans="1:8" ht="15" customHeight="1" thickBot="1" x14ac:dyDescent="0.3">
      <c r="A90" s="44"/>
      <c r="B90" s="194" t="s">
        <v>51</v>
      </c>
      <c r="C90" s="195"/>
      <c r="D90" s="63"/>
      <c r="E90" s="101"/>
      <c r="F90" s="101"/>
      <c r="G90" s="94"/>
      <c r="H90" s="137"/>
    </row>
    <row r="91" spans="1:8" ht="12" customHeight="1" x14ac:dyDescent="0.25">
      <c r="A91" s="44"/>
      <c r="B91" s="56" t="s">
        <v>36</v>
      </c>
      <c r="C91" s="39" t="s">
        <v>52</v>
      </c>
      <c r="D91" s="57" t="s">
        <v>53</v>
      </c>
      <c r="E91" s="101"/>
      <c r="F91" s="101"/>
      <c r="G91" s="94"/>
      <c r="H91" s="137"/>
    </row>
    <row r="92" spans="1:8" ht="12" customHeight="1" x14ac:dyDescent="0.25">
      <c r="A92" s="44"/>
      <c r="B92" s="58" t="s">
        <v>54</v>
      </c>
      <c r="C92" s="40">
        <f>G28</f>
        <v>1893000</v>
      </c>
      <c r="D92" s="59">
        <f>(C92/C98)</f>
        <v>0.18951338080969693</v>
      </c>
      <c r="E92" s="101"/>
      <c r="F92" s="101"/>
      <c r="G92" s="94"/>
      <c r="H92" s="137"/>
    </row>
    <row r="93" spans="1:8" ht="12" customHeight="1" x14ac:dyDescent="0.25">
      <c r="A93" s="44"/>
      <c r="B93" s="58" t="s">
        <v>55</v>
      </c>
      <c r="C93" s="41">
        <v>0</v>
      </c>
      <c r="D93" s="59">
        <v>0</v>
      </c>
      <c r="E93" s="101"/>
      <c r="F93" s="101"/>
      <c r="G93" s="94"/>
      <c r="H93" s="137"/>
    </row>
    <row r="94" spans="1:8" ht="12" customHeight="1" x14ac:dyDescent="0.25">
      <c r="A94" s="44"/>
      <c r="B94" s="58" t="s">
        <v>56</v>
      </c>
      <c r="C94" s="40">
        <f>G40</f>
        <v>3216000</v>
      </c>
      <c r="D94" s="59">
        <f>(C94/C98)</f>
        <v>0.32196251066243281</v>
      </c>
      <c r="E94" s="101"/>
      <c r="F94" s="101"/>
      <c r="G94" s="94"/>
      <c r="H94" s="137"/>
    </row>
    <row r="95" spans="1:8" ht="12" customHeight="1" x14ac:dyDescent="0.25">
      <c r="A95" s="44"/>
      <c r="B95" s="58" t="s">
        <v>28</v>
      </c>
      <c r="C95" s="40">
        <f>G68</f>
        <v>4367689.2799999993</v>
      </c>
      <c r="D95" s="59">
        <f>(C95/C98)</f>
        <v>0.43726125820341832</v>
      </c>
      <c r="E95" s="101"/>
      <c r="F95" s="101"/>
      <c r="G95" s="94"/>
      <c r="H95" s="137"/>
    </row>
    <row r="96" spans="1:8" ht="12" customHeight="1" x14ac:dyDescent="0.25">
      <c r="A96" s="44"/>
      <c r="B96" s="58" t="s">
        <v>57</v>
      </c>
      <c r="C96" s="42">
        <f>G73</f>
        <v>36397</v>
      </c>
      <c r="D96" s="59">
        <f>(C96/C98)</f>
        <v>3.6438027054044053E-3</v>
      </c>
      <c r="E96" s="102"/>
      <c r="F96" s="102"/>
      <c r="G96" s="94"/>
      <c r="H96" s="137"/>
    </row>
    <row r="97" spans="1:8" ht="12" customHeight="1" x14ac:dyDescent="0.25">
      <c r="A97" s="44"/>
      <c r="B97" s="58" t="s">
        <v>58</v>
      </c>
      <c r="C97" s="42">
        <f>G76</f>
        <v>475654.31400000001</v>
      </c>
      <c r="D97" s="59">
        <f>(C97/C98)</f>
        <v>4.761904761904763E-2</v>
      </c>
      <c r="E97" s="102"/>
      <c r="F97" s="102"/>
      <c r="G97" s="94"/>
      <c r="H97" s="137"/>
    </row>
    <row r="98" spans="1:8" ht="12.75" customHeight="1" thickBot="1" x14ac:dyDescent="0.3">
      <c r="A98" s="44"/>
      <c r="B98" s="60" t="s">
        <v>59</v>
      </c>
      <c r="C98" s="61">
        <f>SUM(C92:C97)</f>
        <v>9988740.5939999986</v>
      </c>
      <c r="D98" s="62">
        <f>SUM(D92:D97)</f>
        <v>1.0000000000000002</v>
      </c>
      <c r="E98" s="102"/>
      <c r="F98" s="102"/>
      <c r="G98" s="94"/>
      <c r="H98" s="137"/>
    </row>
    <row r="99" spans="1:8" ht="12" customHeight="1" x14ac:dyDescent="0.25">
      <c r="A99" s="44"/>
      <c r="B99" s="54"/>
      <c r="C99" s="46"/>
      <c r="D99" s="46"/>
      <c r="E99" s="93"/>
      <c r="F99" s="93"/>
      <c r="G99" s="94"/>
      <c r="H99" s="137"/>
    </row>
    <row r="100" spans="1:8" ht="12.75" customHeight="1" x14ac:dyDescent="0.25">
      <c r="A100" s="44"/>
      <c r="B100" s="55"/>
      <c r="C100" s="46"/>
      <c r="D100" s="46"/>
      <c r="E100" s="93"/>
      <c r="F100" s="93"/>
      <c r="G100" s="94"/>
      <c r="H100" s="137"/>
    </row>
    <row r="101" spans="1:8" ht="12" customHeight="1" thickBot="1" x14ac:dyDescent="0.3">
      <c r="A101" s="38"/>
      <c r="B101" s="191" t="s">
        <v>121</v>
      </c>
      <c r="C101" s="192"/>
      <c r="D101" s="192"/>
      <c r="E101" s="193"/>
      <c r="F101" s="103"/>
      <c r="G101" s="94"/>
      <c r="H101" s="137"/>
    </row>
    <row r="102" spans="1:8" ht="12" customHeight="1" x14ac:dyDescent="0.25">
      <c r="A102" s="44"/>
      <c r="B102" s="71" t="s">
        <v>119</v>
      </c>
      <c r="C102" s="108">
        <v>2500</v>
      </c>
      <c r="D102" s="108">
        <f>G9</f>
        <v>3500</v>
      </c>
      <c r="E102" s="108">
        <v>4500</v>
      </c>
      <c r="F102" s="104"/>
      <c r="G102" s="105"/>
      <c r="H102" s="138"/>
    </row>
    <row r="103" spans="1:8" ht="12.75" customHeight="1" thickBot="1" x14ac:dyDescent="0.3">
      <c r="A103" s="44"/>
      <c r="B103" s="60" t="s">
        <v>120</v>
      </c>
      <c r="C103" s="61">
        <f>(G77/C102)</f>
        <v>3995.4962375999994</v>
      </c>
      <c r="D103" s="61">
        <f>(G77/D102)</f>
        <v>2853.9258839999998</v>
      </c>
      <c r="E103" s="106">
        <f>(G77/E102)</f>
        <v>2219.7201319999999</v>
      </c>
      <c r="F103" s="104"/>
      <c r="G103" s="105"/>
      <c r="H103" s="138"/>
    </row>
    <row r="104" spans="1:8" ht="15.6" customHeight="1" x14ac:dyDescent="0.25">
      <c r="A104" s="44"/>
      <c r="B104" s="65" t="s">
        <v>60</v>
      </c>
      <c r="C104" s="43"/>
      <c r="D104" s="43"/>
      <c r="E104" s="97"/>
      <c r="F104" s="97"/>
      <c r="G104" s="97"/>
      <c r="H104" s="139"/>
    </row>
  </sheetData>
  <mergeCells count="10">
    <mergeCell ref="B101:E101"/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NOGAL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2022-06-17T17:12:20Z</dcterms:modified>
</cp:coreProperties>
</file>