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NOG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9" i="1" l="1"/>
  <c r="G38" i="1"/>
  <c r="G72" i="1" l="1"/>
  <c r="D102" i="1" l="1"/>
  <c r="G46" i="1"/>
  <c r="G47" i="1"/>
  <c r="G48" i="1"/>
  <c r="G49" i="1"/>
  <c r="G50" i="1"/>
  <c r="G52" i="1"/>
  <c r="G53" i="1"/>
  <c r="G54" i="1"/>
  <c r="G56" i="1"/>
  <c r="G57" i="1"/>
  <c r="G59" i="1"/>
  <c r="G60" i="1"/>
  <c r="G61" i="1"/>
  <c r="G63" i="1"/>
  <c r="G64" i="1"/>
  <c r="G65" i="1"/>
  <c r="G67" i="1"/>
  <c r="G45" i="1"/>
  <c r="G37" i="1"/>
  <c r="G22" i="1"/>
  <c r="G23" i="1"/>
  <c r="G24" i="1"/>
  <c r="G25" i="1"/>
  <c r="G26" i="1"/>
  <c r="G27" i="1"/>
  <c r="G21" i="1"/>
  <c r="G28" i="1" l="1"/>
  <c r="C92" i="1" s="1"/>
  <c r="G33" i="1"/>
  <c r="G73" i="1"/>
  <c r="C96" i="1" s="1"/>
  <c r="G78" i="1"/>
  <c r="G68" i="1" l="1"/>
  <c r="C95" i="1" s="1"/>
  <c r="G40" i="1"/>
  <c r="G75" i="1" l="1"/>
  <c r="G76" i="1" s="1"/>
  <c r="C94" i="1"/>
  <c r="G77" i="1" l="1"/>
  <c r="G79" i="1" s="1"/>
  <c r="C97" i="1"/>
  <c r="D103" i="1" l="1"/>
  <c r="E103" i="1"/>
  <c r="C103" i="1"/>
  <c r="C98" i="1"/>
  <c r="D97" i="1" s="1"/>
  <c r="D95" i="1" l="1"/>
  <c r="D92" i="1"/>
  <c r="D96" i="1"/>
  <c r="D94" i="1"/>
  <c r="D98" i="1" l="1"/>
</calcChain>
</file>

<file path=xl/sharedStrings.xml><?xml version="1.0" encoding="utf-8"?>
<sst xmlns="http://schemas.openxmlformats.org/spreadsheetml/2006/main" count="200" uniqueCount="129">
  <si>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</si>
  <si>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</si>
  <si>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</si>
  <si>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</si>
  <si>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</si>
  <si>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</si>
  <si>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</si>
  <si>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</si>
  <si>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</si>
  <si>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</si>
  <si>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</si>
  <si>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</si>
  <si>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</si>
  <si>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</si>
  <si>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</si>
  <si>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</si>
  <si>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</si>
  <si>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</si>
  <si>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</si>
  <si>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</si>
  <si>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</si>
  <si>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</si>
  <si>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</si>
  <si>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</si>
  <si>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</si>
  <si>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</si>
  <si>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</si>
  <si>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</si>
  <si>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</si>
  <si>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</si>
  <si>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</si>
  <si>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</si>
  <si>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</si>
  <si>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</si>
  <si>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</si>
  <si>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</si>
  <si>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</si>
  <si>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</si>
  <si>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</si>
  <si>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</si>
  <si>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</si>
  <si>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</si>
  <si>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</si>
  <si>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</si>
  <si>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</si>
  <si>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</si>
  <si>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</si>
  <si>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</si>
  <si>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</si>
  <si>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</si>
  <si>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</si>
  <si>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</si>
  <si>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</si>
  <si>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</si>
  <si>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</si>
  <si>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</si>
  <si>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</si>
  <si>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</si>
  <si>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</si>
  <si>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</si>
  <si>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</si>
  <si>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NOGAL</t>
  </si>
  <si>
    <t>CHANDLER</t>
  </si>
  <si>
    <t>MEDIO</t>
  </si>
  <si>
    <t>METROPOLITANA</t>
  </si>
  <si>
    <t>TALAGANTE</t>
  </si>
  <si>
    <t>Feb- Abril</t>
  </si>
  <si>
    <t>MERCADO INTERNO</t>
  </si>
  <si>
    <t>Mar-Abr</t>
  </si>
  <si>
    <t>SEQUIA</t>
  </si>
  <si>
    <t>RENDIMIENTO (kg/Há.)</t>
  </si>
  <si>
    <t>PRECIO ESPERADO ($/kg)</t>
  </si>
  <si>
    <t xml:space="preserve">Riego </t>
  </si>
  <si>
    <t>Primavera-verano</t>
  </si>
  <si>
    <t>Poda y aplicación de fungicida en cortes</t>
  </si>
  <si>
    <t>Otoño</t>
  </si>
  <si>
    <t>Fertirrigación</t>
  </si>
  <si>
    <t>Aplicación de pesticidas</t>
  </si>
  <si>
    <t>Otoño-Invierno-Primavera-Verano</t>
  </si>
  <si>
    <t>Labores de cosecha</t>
  </si>
  <si>
    <t>Verano-Otoño</t>
  </si>
  <si>
    <t>Secado de frutos</t>
  </si>
  <si>
    <t>Muestreo para análisis de hoja</t>
  </si>
  <si>
    <t>Verano</t>
  </si>
  <si>
    <t xml:space="preserve"> </t>
  </si>
  <si>
    <t xml:space="preserve">Rastreaje </t>
  </si>
  <si>
    <t>Acarreo</t>
  </si>
  <si>
    <t>Urea</t>
  </si>
  <si>
    <t>Nitrato potasico</t>
  </si>
  <si>
    <t>nitrato de magnesio</t>
  </si>
  <si>
    <t>Acido fosforico</t>
  </si>
  <si>
    <t>Sep-Abr</t>
  </si>
  <si>
    <t>Fosfimax 40 20</t>
  </si>
  <si>
    <t>Oct-Dic</t>
  </si>
  <si>
    <t>Retain (aborto floral)</t>
  </si>
  <si>
    <t>FUNGICIDA</t>
  </si>
  <si>
    <t>Oxicloruro de cobre</t>
  </si>
  <si>
    <t>Ago-Sep</t>
  </si>
  <si>
    <t>Podexal Ultra</t>
  </si>
  <si>
    <t>Streptoplus</t>
  </si>
  <si>
    <t>Oct-Nov</t>
  </si>
  <si>
    <t>HERBICIDA</t>
  </si>
  <si>
    <t>Oct-Feb</t>
  </si>
  <si>
    <t>Farmon</t>
  </si>
  <si>
    <t>Ago-Dic</t>
  </si>
  <si>
    <t>ACARICIDA</t>
  </si>
  <si>
    <t>Winspray Miscible</t>
  </si>
  <si>
    <t>Jul-Ago</t>
  </si>
  <si>
    <t>Ene-Feb</t>
  </si>
  <si>
    <t>Oct-Ene</t>
  </si>
  <si>
    <t>INSECTICIDA</t>
  </si>
  <si>
    <t>Lorsban 4E</t>
  </si>
  <si>
    <t>Karate Zeon</t>
  </si>
  <si>
    <t>Diazinon 40wp</t>
  </si>
  <si>
    <t>Sep-Oct</t>
  </si>
  <si>
    <t>Ethrel</t>
  </si>
  <si>
    <t>Lt</t>
  </si>
  <si>
    <t>Análisis foliar para Nogal</t>
  </si>
  <si>
    <t xml:space="preserve">Unidad </t>
  </si>
  <si>
    <t>Rendimiento (kg/hà)</t>
  </si>
  <si>
    <t>Costo unitario ($/kg) (*)</t>
  </si>
  <si>
    <t>ESCENARIOS COSTO UNITARIO  ($/kg)</t>
  </si>
  <si>
    <t>Talagante</t>
  </si>
  <si>
    <t>Oct</t>
  </si>
  <si>
    <t>May</t>
  </si>
  <si>
    <t>Feb</t>
  </si>
  <si>
    <t>Riperfull</t>
  </si>
  <si>
    <t>Triplex 600 SC</t>
  </si>
  <si>
    <t>Intrepid 240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</si>
</sst>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21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3" fillId="8" borderId="5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9" fillId="3" borderId="18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/>
    </xf>
    <xf numFmtId="0" fontId="15" fillId="2" borderId="45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47" xfId="0" applyFont="1" applyFill="1" applyBorder="1" applyAlignment="1">
      <alignment horizontal="center"/>
    </xf>
    <xf numFmtId="0" fontId="15" fillId="2" borderId="49" xfId="0" applyFont="1" applyFill="1" applyBorder="1" applyAlignment="1">
      <alignment horizontal="center"/>
    </xf>
    <xf numFmtId="0" fontId="15" fillId="2" borderId="50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164" fontId="17" fillId="2" borderId="21" xfId="0" applyNumberFormat="1" applyFont="1" applyFill="1" applyBorder="1" applyAlignment="1">
      <alignment horizontal="center" vertical="center"/>
    </xf>
    <xf numFmtId="165" fontId="13" fillId="8" borderId="39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3" fontId="13" fillId="8" borderId="5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wrapText="1"/>
    </xf>
    <xf numFmtId="166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2" borderId="23" xfId="0" applyFont="1" applyFill="1" applyBorder="1" applyAlignment="1">
      <alignment horizontal="center"/>
    </xf>
    <xf numFmtId="3" fontId="4" fillId="2" borderId="55" xfId="0" applyNumberFormat="1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/>
    </xf>
    <xf numFmtId="166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1" fillId="5" borderId="59" xfId="0" applyNumberFormat="1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/>
    <xf numFmtId="0" fontId="2" fillId="2" borderId="63" xfId="0" applyFont="1" applyFill="1" applyBorder="1" applyAlignment="1"/>
    <xf numFmtId="0" fontId="2" fillId="2" borderId="63" xfId="0" applyFont="1" applyFill="1" applyBorder="1" applyAlignment="1">
      <alignment horizontal="center"/>
    </xf>
    <xf numFmtId="3" fontId="2" fillId="2" borderId="63" xfId="0" applyNumberFormat="1" applyFont="1" applyFill="1" applyBorder="1" applyAlignment="1">
      <alignment horizontal="center"/>
    </xf>
    <xf numFmtId="49" fontId="9" fillId="3" borderId="30" xfId="0" applyNumberFormat="1" applyFont="1" applyFill="1" applyBorder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3" fontId="9" fillId="3" borderId="32" xfId="0" applyNumberFormat="1" applyFont="1" applyFill="1" applyBorder="1" applyAlignment="1">
      <alignment horizontal="center" vertical="center"/>
    </xf>
    <xf numFmtId="49" fontId="1" fillId="3" borderId="67" xfId="0" applyNumberFormat="1" applyFont="1" applyFill="1" applyBorder="1" applyAlignment="1">
      <alignment horizontal="center" vertical="center" wrapText="1"/>
    </xf>
    <xf numFmtId="3" fontId="7" fillId="3" borderId="68" xfId="0" applyNumberFormat="1" applyFont="1" applyFill="1" applyBorder="1" applyAlignment="1">
      <alignment horizontal="center" vertical="center"/>
    </xf>
    <xf numFmtId="3" fontId="4" fillId="2" borderId="69" xfId="0" applyNumberFormat="1" applyFont="1" applyFill="1" applyBorder="1" applyAlignment="1">
      <alignment horizontal="center" wrapText="1"/>
    </xf>
    <xf numFmtId="3" fontId="4" fillId="2" borderId="70" xfId="0" applyNumberFormat="1" applyFont="1" applyFill="1" applyBorder="1" applyAlignment="1">
      <alignment horizontal="center" wrapText="1"/>
    </xf>
    <xf numFmtId="3" fontId="4" fillId="2" borderId="71" xfId="0" applyNumberFormat="1" applyFont="1" applyFill="1" applyBorder="1" applyAlignment="1">
      <alignment horizontal="center" wrapText="1"/>
    </xf>
    <xf numFmtId="0" fontId="0" fillId="0" borderId="23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4" fillId="2" borderId="67" xfId="0" applyNumberFormat="1" applyFont="1" applyFill="1" applyBorder="1" applyAlignment="1">
      <alignment horizontal="right" vertical="center" wrapText="1"/>
    </xf>
    <xf numFmtId="3" fontId="4" fillId="2" borderId="68" xfId="0" applyNumberFormat="1" applyFont="1" applyFill="1" applyBorder="1" applyAlignment="1">
      <alignment horizontal="right" wrapText="1"/>
    </xf>
    <xf numFmtId="166" fontId="4" fillId="2" borderId="58" xfId="0" applyNumberFormat="1" applyFont="1" applyFill="1" applyBorder="1" applyAlignment="1">
      <alignment horizontal="right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3" fontId="7" fillId="3" borderId="58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3" fontId="2" fillId="2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vertical="center"/>
    </xf>
    <xf numFmtId="0" fontId="3" fillId="3" borderId="58" xfId="0" applyFont="1" applyFill="1" applyBorder="1" applyAlignment="1">
      <alignment horizontal="center" vertical="center"/>
    </xf>
    <xf numFmtId="3" fontId="3" fillId="3" borderId="58" xfId="0" applyNumberFormat="1" applyFont="1" applyFill="1" applyBorder="1" applyAlignment="1">
      <alignment horizontal="center" vertical="center"/>
    </xf>
    <xf numFmtId="49" fontId="8" fillId="2" borderId="72" xfId="0" applyNumberFormat="1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49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/>
    <xf numFmtId="3" fontId="23" fillId="0" borderId="21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/>
    <xf numFmtId="0" fontId="22" fillId="0" borderId="0" xfId="0" applyFont="1" applyFill="1" applyAlignment="1"/>
    <xf numFmtId="49" fontId="24" fillId="0" borderId="64" xfId="0" applyNumberFormat="1" applyFont="1" applyFill="1" applyBorder="1" applyAlignment="1"/>
    <xf numFmtId="49" fontId="24" fillId="0" borderId="6" xfId="0" applyNumberFormat="1" applyFont="1" applyFill="1" applyBorder="1" applyAlignment="1">
      <alignment horizontal="center"/>
    </xf>
    <xf numFmtId="0" fontId="24" fillId="0" borderId="6" xfId="0" applyNumberFormat="1" applyFont="1" applyFill="1" applyBorder="1" applyAlignment="1">
      <alignment horizontal="center"/>
    </xf>
    <xf numFmtId="3" fontId="24" fillId="0" borderId="6" xfId="0" applyNumberFormat="1" applyFont="1" applyFill="1" applyBorder="1" applyAlignment="1">
      <alignment horizontal="center"/>
    </xf>
    <xf numFmtId="3" fontId="24" fillId="0" borderId="65" xfId="0" applyNumberFormat="1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49" fontId="25" fillId="0" borderId="64" xfId="0" applyNumberFormat="1" applyFont="1" applyFill="1" applyBorder="1" applyAlignment="1"/>
    <xf numFmtId="3" fontId="26" fillId="0" borderId="55" xfId="0" applyNumberFormat="1" applyFont="1" applyFill="1" applyBorder="1" applyAlignment="1">
      <alignment horizontal="center"/>
    </xf>
    <xf numFmtId="49" fontId="24" fillId="0" borderId="66" xfId="0" applyNumberFormat="1" applyFont="1" applyFill="1" applyBorder="1" applyAlignment="1"/>
    <xf numFmtId="49" fontId="24" fillId="0" borderId="17" xfId="0" applyNumberFormat="1" applyFont="1" applyFill="1" applyBorder="1" applyAlignment="1">
      <alignment horizontal="center"/>
    </xf>
    <xf numFmtId="0" fontId="24" fillId="0" borderId="17" xfId="0" applyNumberFormat="1" applyFont="1" applyFill="1" applyBorder="1" applyAlignment="1">
      <alignment horizontal="center"/>
    </xf>
    <xf numFmtId="3" fontId="24" fillId="0" borderId="17" xfId="0" applyNumberFormat="1" applyFont="1" applyFill="1" applyBorder="1" applyAlignment="1">
      <alignment horizontal="center"/>
    </xf>
    <xf numFmtId="0" fontId="21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4"/>
  <sheetViews>
    <sheetView showGridLines="0" tabSelected="1" topLeftCell="A49" workbookViewId="0">
      <selection activeCell="I20" sqref="I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28515625" style="1" customWidth="1"/>
    <col min="3" max="3" width="14.140625" style="1" customWidth="1"/>
    <col min="4" max="4" width="12.28515625" style="1" customWidth="1"/>
    <col min="5" max="5" width="18.85546875" style="107" customWidth="1"/>
    <col min="6" max="6" width="11" style="107" customWidth="1"/>
    <col min="7" max="7" width="14.85546875" style="107" customWidth="1"/>
    <col min="8" max="8" width="5.28515625" style="140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74"/>
      <c r="F1" s="74"/>
      <c r="G1" s="74"/>
      <c r="H1" s="117"/>
    </row>
    <row r="2" spans="1:8" ht="15" customHeight="1" x14ac:dyDescent="0.25">
      <c r="A2" s="2"/>
      <c r="B2" s="2"/>
      <c r="C2" s="2"/>
      <c r="D2" s="2"/>
      <c r="E2" s="74"/>
      <c r="F2" s="74"/>
      <c r="G2" s="74"/>
      <c r="H2" s="117"/>
    </row>
    <row r="3" spans="1:8" ht="15" customHeight="1" x14ac:dyDescent="0.25">
      <c r="A3" s="2"/>
      <c r="B3" s="2"/>
      <c r="C3" s="2"/>
      <c r="D3" s="2"/>
      <c r="E3" s="74"/>
      <c r="F3" s="74"/>
      <c r="G3" s="74"/>
      <c r="H3" s="117"/>
    </row>
    <row r="4" spans="1:8" ht="15" customHeight="1" x14ac:dyDescent="0.25">
      <c r="A4" s="2"/>
      <c r="B4" s="2"/>
      <c r="C4" s="2"/>
      <c r="D4" s="2"/>
      <c r="E4" s="74"/>
      <c r="F4" s="74"/>
      <c r="G4" s="115"/>
      <c r="H4" s="117"/>
    </row>
    <row r="5" spans="1:8" ht="15" customHeight="1" x14ac:dyDescent="0.25">
      <c r="A5" s="2"/>
      <c r="B5" s="2"/>
      <c r="C5" s="2"/>
      <c r="D5" s="2"/>
      <c r="E5" s="74"/>
      <c r="F5" s="74"/>
      <c r="G5" s="74"/>
      <c r="H5" s="117"/>
    </row>
    <row r="6" spans="1:8" ht="15" customHeight="1" x14ac:dyDescent="0.25">
      <c r="A6" s="2"/>
      <c r="B6" s="2"/>
      <c r="C6" s="2"/>
      <c r="D6" s="2"/>
      <c r="E6" s="74"/>
      <c r="F6" s="74"/>
      <c r="G6" s="74"/>
      <c r="H6" s="117"/>
    </row>
    <row r="7" spans="1:8" ht="15" customHeight="1" x14ac:dyDescent="0.25">
      <c r="A7" s="2"/>
      <c r="B7" s="2"/>
      <c r="C7" s="2"/>
      <c r="D7" s="2"/>
      <c r="E7" s="74"/>
      <c r="F7" s="74"/>
      <c r="G7" s="74"/>
      <c r="H7" s="117"/>
    </row>
    <row r="8" spans="1:8" ht="15" customHeight="1" x14ac:dyDescent="0.25">
      <c r="A8" s="2"/>
      <c r="B8" s="3"/>
      <c r="C8" s="4"/>
      <c r="D8" s="2"/>
      <c r="E8" s="75"/>
      <c r="F8" s="75"/>
      <c r="G8" s="75"/>
      <c r="H8" s="117"/>
    </row>
    <row r="9" spans="1:8" ht="12" customHeight="1" x14ac:dyDescent="0.25">
      <c r="A9" s="5"/>
      <c r="B9" s="6" t="s">
        <v>0</v>
      </c>
      <c r="C9" s="7" t="s">
        <v>61</v>
      </c>
      <c r="D9" s="8"/>
      <c r="E9" s="181" t="s">
        <v>70</v>
      </c>
      <c r="F9" s="182"/>
      <c r="G9" s="110">
        <v>3500</v>
      </c>
      <c r="H9" s="118"/>
    </row>
    <row r="10" spans="1:8" ht="14.25" customHeight="1" x14ac:dyDescent="0.25">
      <c r="A10" s="5"/>
      <c r="B10" s="9" t="s">
        <v>1</v>
      </c>
      <c r="C10" s="112" t="s">
        <v>62</v>
      </c>
      <c r="D10" s="10"/>
      <c r="E10" s="197" t="s">
        <v>2</v>
      </c>
      <c r="F10" s="198"/>
      <c r="G10" s="159" t="s">
        <v>66</v>
      </c>
      <c r="H10" s="119"/>
    </row>
    <row r="11" spans="1:8" ht="18" customHeight="1" x14ac:dyDescent="0.25">
      <c r="A11" s="5"/>
      <c r="B11" s="9" t="s">
        <v>3</v>
      </c>
      <c r="C11" s="112" t="s">
        <v>63</v>
      </c>
      <c r="D11" s="10"/>
      <c r="E11" s="183" t="s">
        <v>71</v>
      </c>
      <c r="F11" s="196"/>
      <c r="G11" s="161">
        <v>4256</v>
      </c>
      <c r="H11" s="118"/>
    </row>
    <row r="12" spans="1:8" ht="11.25" customHeight="1" x14ac:dyDescent="0.25">
      <c r="A12" s="5"/>
      <c r="B12" s="9" t="s">
        <v>4</v>
      </c>
      <c r="C12" s="109" t="s">
        <v>64</v>
      </c>
      <c r="D12" s="10"/>
      <c r="E12" s="189" t="s">
        <v>5</v>
      </c>
      <c r="F12" s="190"/>
      <c r="G12" s="160">
        <f>G9*G11</f>
        <v>14896000</v>
      </c>
      <c r="H12" s="120"/>
    </row>
    <row r="13" spans="1:8" ht="11.25" customHeight="1" x14ac:dyDescent="0.25">
      <c r="A13" s="5"/>
      <c r="B13" s="9" t="s">
        <v>6</v>
      </c>
      <c r="C13" s="111" t="s">
        <v>65</v>
      </c>
      <c r="D13" s="10"/>
      <c r="E13" s="183" t="s">
        <v>7</v>
      </c>
      <c r="F13" s="184"/>
      <c r="G13" s="12" t="s">
        <v>67</v>
      </c>
      <c r="H13" s="121"/>
    </row>
    <row r="14" spans="1:8" ht="13.5" customHeight="1" x14ac:dyDescent="0.25">
      <c r="A14" s="5"/>
      <c r="B14" s="9" t="s">
        <v>8</v>
      </c>
      <c r="C14" s="114" t="s">
        <v>122</v>
      </c>
      <c r="D14" s="10"/>
      <c r="E14" s="183" t="s">
        <v>9</v>
      </c>
      <c r="F14" s="184"/>
      <c r="G14" s="12" t="s">
        <v>68</v>
      </c>
      <c r="H14" s="121"/>
    </row>
    <row r="15" spans="1:8" ht="17.25" customHeight="1" x14ac:dyDescent="0.25">
      <c r="A15" s="5"/>
      <c r="B15" s="9" t="s">
        <v>10</v>
      </c>
      <c r="C15" s="113">
        <v>44726</v>
      </c>
      <c r="D15" s="10"/>
      <c r="E15" s="185" t="s">
        <v>11</v>
      </c>
      <c r="F15" s="186"/>
      <c r="G15" s="13" t="s">
        <v>69</v>
      </c>
      <c r="H15" s="122"/>
    </row>
    <row r="16" spans="1:8" ht="12" customHeight="1" x14ac:dyDescent="0.25">
      <c r="A16" s="2"/>
      <c r="B16" s="14"/>
      <c r="C16" s="15"/>
      <c r="D16" s="16"/>
      <c r="E16" s="76"/>
      <c r="F16" s="76"/>
      <c r="G16" s="77"/>
      <c r="H16" s="123"/>
    </row>
    <row r="17" spans="1:8" ht="12" customHeight="1" x14ac:dyDescent="0.25">
      <c r="A17" s="17"/>
      <c r="B17" s="187" t="s">
        <v>12</v>
      </c>
      <c r="C17" s="188"/>
      <c r="D17" s="188"/>
      <c r="E17" s="188"/>
      <c r="F17" s="188"/>
      <c r="G17" s="188"/>
      <c r="H17" s="124"/>
    </row>
    <row r="18" spans="1:8" ht="12" customHeight="1" x14ac:dyDescent="0.25">
      <c r="A18" s="2"/>
      <c r="B18" s="18"/>
      <c r="C18" s="19"/>
      <c r="D18" s="19"/>
      <c r="E18" s="78"/>
      <c r="F18" s="78"/>
      <c r="G18" s="78"/>
      <c r="H18" s="125"/>
    </row>
    <row r="19" spans="1:8" ht="12" customHeight="1" x14ac:dyDescent="0.25">
      <c r="A19" s="5"/>
      <c r="B19" s="21" t="s">
        <v>13</v>
      </c>
      <c r="C19" s="22"/>
      <c r="D19" s="23"/>
      <c r="E19" s="79"/>
      <c r="F19" s="79"/>
      <c r="G19" s="79"/>
      <c r="H19" s="126"/>
    </row>
    <row r="20" spans="1:8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151" t="s">
        <v>19</v>
      </c>
      <c r="H20" s="127"/>
    </row>
    <row r="21" spans="1:8" ht="12.75" customHeight="1" x14ac:dyDescent="0.25">
      <c r="A21" s="17" t="s">
        <v>84</v>
      </c>
      <c r="B21" s="11" t="s">
        <v>72</v>
      </c>
      <c r="C21" s="25" t="s">
        <v>20</v>
      </c>
      <c r="D21" s="73">
        <v>10</v>
      </c>
      <c r="E21" s="25" t="s">
        <v>73</v>
      </c>
      <c r="F21" s="116">
        <v>30000</v>
      </c>
      <c r="G21" s="153">
        <f>D21*F21</f>
        <v>300000</v>
      </c>
      <c r="H21" s="128"/>
    </row>
    <row r="22" spans="1:8" ht="12.75" customHeight="1" x14ac:dyDescent="0.25">
      <c r="A22" s="17"/>
      <c r="B22" s="72" t="s">
        <v>74</v>
      </c>
      <c r="C22" s="25" t="s">
        <v>20</v>
      </c>
      <c r="D22" s="73">
        <v>4</v>
      </c>
      <c r="E22" s="25" t="s">
        <v>75</v>
      </c>
      <c r="F22" s="116">
        <v>30000</v>
      </c>
      <c r="G22" s="154">
        <f t="shared" ref="G22:G27" si="0">D22*F22</f>
        <v>120000</v>
      </c>
      <c r="H22" s="128"/>
    </row>
    <row r="23" spans="1:8" ht="12.75" customHeight="1" x14ac:dyDescent="0.25">
      <c r="A23" s="17"/>
      <c r="B23" s="72" t="s">
        <v>76</v>
      </c>
      <c r="C23" s="25" t="s">
        <v>20</v>
      </c>
      <c r="D23" s="73">
        <v>1</v>
      </c>
      <c r="E23" s="25" t="s">
        <v>73</v>
      </c>
      <c r="F23" s="116">
        <v>30000</v>
      </c>
      <c r="G23" s="154">
        <f t="shared" si="0"/>
        <v>30000</v>
      </c>
      <c r="H23" s="128"/>
    </row>
    <row r="24" spans="1:8" ht="12.75" customHeight="1" x14ac:dyDescent="0.25">
      <c r="A24" s="17"/>
      <c r="B24" s="72" t="s">
        <v>77</v>
      </c>
      <c r="C24" s="25" t="s">
        <v>20</v>
      </c>
      <c r="D24" s="73">
        <v>8</v>
      </c>
      <c r="E24" s="25" t="s">
        <v>78</v>
      </c>
      <c r="F24" s="116">
        <v>30000</v>
      </c>
      <c r="G24" s="154">
        <f t="shared" si="0"/>
        <v>240000</v>
      </c>
      <c r="H24" s="128"/>
    </row>
    <row r="25" spans="1:8" ht="12.75" customHeight="1" x14ac:dyDescent="0.25">
      <c r="A25" s="17"/>
      <c r="B25" s="72" t="s">
        <v>79</v>
      </c>
      <c r="C25" s="25" t="s">
        <v>20</v>
      </c>
      <c r="D25" s="73">
        <v>20</v>
      </c>
      <c r="E25" s="25" t="s">
        <v>80</v>
      </c>
      <c r="F25" s="116">
        <v>30000</v>
      </c>
      <c r="G25" s="154">
        <f t="shared" si="0"/>
        <v>600000</v>
      </c>
      <c r="H25" s="128"/>
    </row>
    <row r="26" spans="1:8" ht="12" customHeight="1" x14ac:dyDescent="0.25">
      <c r="A26" s="17"/>
      <c r="B26" s="11" t="s">
        <v>81</v>
      </c>
      <c r="C26" s="25" t="s">
        <v>20</v>
      </c>
      <c r="D26" s="73">
        <v>20</v>
      </c>
      <c r="E26" s="25" t="s">
        <v>80</v>
      </c>
      <c r="F26" s="116">
        <v>30000</v>
      </c>
      <c r="G26" s="154">
        <f t="shared" si="0"/>
        <v>600000</v>
      </c>
      <c r="H26" s="128"/>
    </row>
    <row r="27" spans="1:8" ht="14.25" customHeight="1" x14ac:dyDescent="0.25">
      <c r="A27" s="17"/>
      <c r="B27" s="11" t="s">
        <v>82</v>
      </c>
      <c r="C27" s="25" t="s">
        <v>20</v>
      </c>
      <c r="D27" s="73">
        <v>0.1</v>
      </c>
      <c r="E27" s="25" t="s">
        <v>83</v>
      </c>
      <c r="F27" s="116">
        <v>30000</v>
      </c>
      <c r="G27" s="155">
        <f t="shared" si="0"/>
        <v>3000</v>
      </c>
      <c r="H27" s="128"/>
    </row>
    <row r="28" spans="1:8" ht="12.75" customHeight="1" x14ac:dyDescent="0.25">
      <c r="A28" s="17"/>
      <c r="B28" s="26" t="s">
        <v>21</v>
      </c>
      <c r="C28" s="27"/>
      <c r="D28" s="27"/>
      <c r="E28" s="27"/>
      <c r="F28" s="27"/>
      <c r="G28" s="152">
        <f>SUM(G21:G27)</f>
        <v>1893000</v>
      </c>
      <c r="H28" s="129"/>
    </row>
    <row r="29" spans="1:8" ht="12" customHeight="1" x14ac:dyDescent="0.25">
      <c r="A29" s="2"/>
      <c r="B29" s="18"/>
      <c r="C29" s="20"/>
      <c r="D29" s="20"/>
      <c r="E29" s="78"/>
      <c r="F29" s="80"/>
      <c r="G29" s="80"/>
      <c r="H29" s="130"/>
    </row>
    <row r="30" spans="1:8" ht="12" customHeight="1" x14ac:dyDescent="0.25">
      <c r="A30" s="5"/>
      <c r="B30" s="141" t="s">
        <v>22</v>
      </c>
      <c r="C30" s="142"/>
      <c r="D30" s="143"/>
      <c r="E30" s="143"/>
      <c r="F30" s="143"/>
      <c r="G30" s="143"/>
      <c r="H30" s="126"/>
    </row>
    <row r="31" spans="1:8" ht="24" customHeight="1" x14ac:dyDescent="0.25">
      <c r="A31" s="44"/>
      <c r="B31" s="162" t="s">
        <v>14</v>
      </c>
      <c r="C31" s="163" t="s">
        <v>15</v>
      </c>
      <c r="D31" s="163" t="s">
        <v>16</v>
      </c>
      <c r="E31" s="162" t="s">
        <v>17</v>
      </c>
      <c r="F31" s="163" t="s">
        <v>18</v>
      </c>
      <c r="G31" s="162" t="s">
        <v>19</v>
      </c>
      <c r="H31" s="131"/>
    </row>
    <row r="32" spans="1:8" ht="12" customHeight="1" x14ac:dyDescent="0.25">
      <c r="A32" s="44"/>
      <c r="B32" s="171" t="s">
        <v>84</v>
      </c>
      <c r="C32" s="172" t="s">
        <v>84</v>
      </c>
      <c r="D32" s="172" t="s">
        <v>84</v>
      </c>
      <c r="E32" s="172" t="s">
        <v>84</v>
      </c>
      <c r="F32" s="173" t="s">
        <v>84</v>
      </c>
      <c r="G32" s="173">
        <v>0</v>
      </c>
      <c r="H32" s="132"/>
    </row>
    <row r="33" spans="1:246" ht="12" customHeight="1" x14ac:dyDescent="0.25">
      <c r="A33" s="44"/>
      <c r="B33" s="174" t="s">
        <v>23</v>
      </c>
      <c r="C33" s="175"/>
      <c r="D33" s="175"/>
      <c r="E33" s="175"/>
      <c r="F33" s="175"/>
      <c r="G33" s="176">
        <f>SUM(G32)</f>
        <v>0</v>
      </c>
      <c r="H33" s="133"/>
    </row>
    <row r="34" spans="1:246" ht="12" customHeight="1" x14ac:dyDescent="0.25">
      <c r="A34" s="2"/>
      <c r="B34" s="144"/>
      <c r="C34" s="145"/>
      <c r="D34" s="145"/>
      <c r="E34" s="146"/>
      <c r="F34" s="147"/>
      <c r="G34" s="147"/>
      <c r="H34" s="130"/>
    </row>
    <row r="35" spans="1:246" ht="12" customHeight="1" x14ac:dyDescent="0.25">
      <c r="A35" s="5"/>
      <c r="B35" s="141" t="s">
        <v>24</v>
      </c>
      <c r="C35" s="142"/>
      <c r="D35" s="143"/>
      <c r="E35" s="143"/>
      <c r="F35" s="143"/>
      <c r="G35" s="143"/>
      <c r="H35" s="126"/>
    </row>
    <row r="36" spans="1:246" ht="24" customHeight="1" x14ac:dyDescent="0.25">
      <c r="A36" s="44"/>
      <c r="B36" s="162" t="s">
        <v>14</v>
      </c>
      <c r="C36" s="162" t="s">
        <v>15</v>
      </c>
      <c r="D36" s="162" t="s">
        <v>16</v>
      </c>
      <c r="E36" s="162" t="s">
        <v>17</v>
      </c>
      <c r="F36" s="163" t="s">
        <v>18</v>
      </c>
      <c r="G36" s="162" t="s">
        <v>19</v>
      </c>
      <c r="H36" s="131"/>
    </row>
    <row r="37" spans="1:246" ht="12.75" customHeight="1" x14ac:dyDescent="0.25">
      <c r="A37" s="44"/>
      <c r="B37" s="164" t="s">
        <v>85</v>
      </c>
      <c r="C37" s="165" t="s">
        <v>25</v>
      </c>
      <c r="D37" s="166">
        <v>2</v>
      </c>
      <c r="E37" s="165" t="s">
        <v>78</v>
      </c>
      <c r="F37" s="167">
        <v>257280</v>
      </c>
      <c r="G37" s="167">
        <f>D37*F37</f>
        <v>514560</v>
      </c>
      <c r="H37" s="128" t="s">
        <v>84</v>
      </c>
    </row>
    <row r="38" spans="1:246" ht="12.75" customHeight="1" x14ac:dyDescent="0.25">
      <c r="A38" s="44"/>
      <c r="B38" s="164" t="s">
        <v>77</v>
      </c>
      <c r="C38" s="165" t="s">
        <v>25</v>
      </c>
      <c r="D38" s="166">
        <v>8</v>
      </c>
      <c r="E38" s="165" t="s">
        <v>78</v>
      </c>
      <c r="F38" s="167">
        <v>257280</v>
      </c>
      <c r="G38" s="167">
        <f>D38*F38</f>
        <v>2058240</v>
      </c>
      <c r="H38" s="128"/>
    </row>
    <row r="39" spans="1:246" ht="12.75" customHeight="1" x14ac:dyDescent="0.25">
      <c r="A39" s="44"/>
      <c r="B39" s="164" t="s">
        <v>86</v>
      </c>
      <c r="C39" s="165" t="s">
        <v>25</v>
      </c>
      <c r="D39" s="166">
        <v>2</v>
      </c>
      <c r="E39" s="165" t="s">
        <v>80</v>
      </c>
      <c r="F39" s="167">
        <v>321600</v>
      </c>
      <c r="G39" s="167">
        <f>D39*F39</f>
        <v>643200</v>
      </c>
      <c r="H39" s="128"/>
    </row>
    <row r="40" spans="1:246" ht="12.75" customHeight="1" x14ac:dyDescent="0.25">
      <c r="A40" s="44"/>
      <c r="B40" s="168" t="s">
        <v>26</v>
      </c>
      <c r="C40" s="169"/>
      <c r="D40" s="169"/>
      <c r="E40" s="169"/>
      <c r="F40" s="169"/>
      <c r="G40" s="170">
        <f>SUM(G37:G39)</f>
        <v>3216000</v>
      </c>
      <c r="H40" s="129"/>
    </row>
    <row r="41" spans="1:246" ht="12" customHeight="1" x14ac:dyDescent="0.25">
      <c r="A41" s="2"/>
      <c r="B41" s="144"/>
      <c r="C41" s="145"/>
      <c r="D41" s="145"/>
      <c r="E41" s="146"/>
      <c r="F41" s="147"/>
      <c r="G41" s="147"/>
      <c r="H41" s="130"/>
    </row>
    <row r="42" spans="1:246" ht="12" customHeight="1" x14ac:dyDescent="0.25">
      <c r="A42" s="5"/>
      <c r="B42" s="141" t="s">
        <v>27</v>
      </c>
      <c r="C42" s="142"/>
      <c r="D42" s="143"/>
      <c r="E42" s="143"/>
      <c r="F42" s="143"/>
      <c r="G42" s="143"/>
      <c r="H42" s="126"/>
    </row>
    <row r="43" spans="1:246" ht="36" customHeight="1" x14ac:dyDescent="0.25">
      <c r="A43" s="44"/>
      <c r="B43" s="163" t="s">
        <v>28</v>
      </c>
      <c r="C43" s="163" t="s">
        <v>29</v>
      </c>
      <c r="D43" s="163" t="s">
        <v>30</v>
      </c>
      <c r="E43" s="163" t="s">
        <v>17</v>
      </c>
      <c r="F43" s="163" t="s">
        <v>18</v>
      </c>
      <c r="G43" s="163" t="s">
        <v>19</v>
      </c>
      <c r="H43" s="127"/>
    </row>
    <row r="44" spans="1:246" ht="12.75" customHeight="1" x14ac:dyDescent="0.25">
      <c r="A44" s="44"/>
      <c r="B44" s="177" t="s">
        <v>31</v>
      </c>
      <c r="C44" s="178"/>
      <c r="D44" s="178"/>
      <c r="E44" s="179"/>
      <c r="F44" s="179"/>
      <c r="G44" s="180"/>
      <c r="H44" s="134"/>
    </row>
    <row r="45" spans="1:246" s="202" customFormat="1" ht="12.75" customHeight="1" x14ac:dyDescent="0.25">
      <c r="A45" s="199"/>
      <c r="B45" s="203" t="s">
        <v>87</v>
      </c>
      <c r="C45" s="204" t="s">
        <v>32</v>
      </c>
      <c r="D45" s="205">
        <v>200</v>
      </c>
      <c r="E45" s="204" t="s">
        <v>73</v>
      </c>
      <c r="F45" s="206">
        <v>1188</v>
      </c>
      <c r="G45" s="207">
        <f>D45*F45</f>
        <v>237600</v>
      </c>
      <c r="H45" s="200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1"/>
      <c r="CV45" s="201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/>
      <c r="DL45" s="201"/>
      <c r="DM45" s="201"/>
      <c r="DN45" s="201"/>
      <c r="DO45" s="201"/>
      <c r="DP45" s="201"/>
      <c r="DQ45" s="201"/>
      <c r="DR45" s="201"/>
      <c r="DS45" s="201"/>
      <c r="DT45" s="201"/>
      <c r="DU45" s="201"/>
      <c r="DV45" s="201"/>
      <c r="DW45" s="201"/>
      <c r="DX45" s="201"/>
      <c r="DY45" s="201"/>
      <c r="DZ45" s="201"/>
      <c r="EA45" s="201"/>
      <c r="EB45" s="201"/>
      <c r="EC45" s="201"/>
      <c r="ED45" s="201"/>
      <c r="EE45" s="201"/>
      <c r="EF45" s="201"/>
      <c r="EG45" s="201"/>
      <c r="EH45" s="201"/>
      <c r="EI45" s="201"/>
      <c r="EJ45" s="201"/>
      <c r="EK45" s="201"/>
      <c r="EL45" s="201"/>
      <c r="EM45" s="201"/>
      <c r="EN45" s="201"/>
      <c r="EO45" s="201"/>
      <c r="EP45" s="201"/>
      <c r="EQ45" s="201"/>
      <c r="ER45" s="201"/>
      <c r="ES45" s="201"/>
      <c r="ET45" s="201"/>
      <c r="EU45" s="201"/>
      <c r="EV45" s="201"/>
      <c r="EW45" s="201"/>
      <c r="EX45" s="201"/>
      <c r="EY45" s="201"/>
      <c r="EZ45" s="201"/>
      <c r="FA45" s="201"/>
      <c r="FB45" s="201"/>
      <c r="FC45" s="201"/>
      <c r="FD45" s="201"/>
      <c r="FE45" s="201"/>
      <c r="FF45" s="201"/>
      <c r="FG45" s="201"/>
      <c r="FH45" s="201"/>
      <c r="FI45" s="201"/>
      <c r="FJ45" s="201"/>
      <c r="FK45" s="201"/>
      <c r="FL45" s="201"/>
      <c r="FM45" s="201"/>
      <c r="FN45" s="201"/>
      <c r="FO45" s="201"/>
      <c r="FP45" s="201"/>
      <c r="FQ45" s="201"/>
      <c r="FR45" s="201"/>
      <c r="FS45" s="201"/>
      <c r="FT45" s="201"/>
      <c r="FU45" s="201"/>
      <c r="FV45" s="201"/>
      <c r="FW45" s="201"/>
      <c r="FX45" s="201"/>
      <c r="FY45" s="201"/>
      <c r="FZ45" s="201"/>
      <c r="GA45" s="201"/>
      <c r="GB45" s="201"/>
      <c r="GC45" s="201"/>
      <c r="GD45" s="201"/>
      <c r="GE45" s="201"/>
      <c r="GF45" s="201"/>
      <c r="GG45" s="201"/>
      <c r="GH45" s="201"/>
      <c r="GI45" s="201"/>
      <c r="GJ45" s="201"/>
      <c r="GK45" s="201"/>
      <c r="GL45" s="201"/>
      <c r="GM45" s="201"/>
      <c r="GN45" s="201"/>
      <c r="GO45" s="201"/>
      <c r="GP45" s="201"/>
      <c r="GQ45" s="201"/>
      <c r="GR45" s="201"/>
      <c r="GS45" s="201"/>
      <c r="GT45" s="201"/>
      <c r="GU45" s="201"/>
      <c r="GV45" s="201"/>
      <c r="GW45" s="201"/>
      <c r="GX45" s="201"/>
      <c r="GY45" s="201"/>
      <c r="GZ45" s="201"/>
      <c r="HA45" s="201"/>
      <c r="HB45" s="201"/>
      <c r="HC45" s="201"/>
      <c r="HD45" s="201"/>
      <c r="HE45" s="201"/>
      <c r="HF45" s="201"/>
      <c r="HG45" s="201"/>
      <c r="HH45" s="201"/>
      <c r="HI45" s="201"/>
      <c r="HJ45" s="201"/>
      <c r="HK45" s="201"/>
      <c r="HL45" s="201"/>
      <c r="HM45" s="201"/>
      <c r="HN45" s="201"/>
      <c r="HO45" s="201"/>
      <c r="HP45" s="201"/>
      <c r="HQ45" s="201"/>
      <c r="HR45" s="201"/>
      <c r="HS45" s="201"/>
      <c r="HT45" s="201"/>
      <c r="HU45" s="201"/>
      <c r="HV45" s="201"/>
      <c r="HW45" s="201"/>
      <c r="HX45" s="201"/>
      <c r="HY45" s="201"/>
      <c r="HZ45" s="201"/>
      <c r="IA45" s="201"/>
      <c r="IB45" s="201"/>
      <c r="IC45" s="201"/>
      <c r="ID45" s="201"/>
      <c r="IE45" s="201"/>
      <c r="IF45" s="201"/>
      <c r="IG45" s="201"/>
      <c r="IH45" s="201"/>
      <c r="II45" s="201"/>
      <c r="IJ45" s="201"/>
      <c r="IK45" s="201"/>
      <c r="IL45" s="201"/>
    </row>
    <row r="46" spans="1:246" s="202" customFormat="1" ht="12.75" customHeight="1" x14ac:dyDescent="0.25">
      <c r="A46" s="199"/>
      <c r="B46" s="203" t="s">
        <v>88</v>
      </c>
      <c r="C46" s="208" t="s">
        <v>32</v>
      </c>
      <c r="D46" s="208">
        <v>80</v>
      </c>
      <c r="E46" s="208" t="s">
        <v>73</v>
      </c>
      <c r="F46" s="206">
        <v>1980</v>
      </c>
      <c r="G46" s="207">
        <f t="shared" ref="G46:G67" si="1">D46*F46</f>
        <v>158400</v>
      </c>
      <c r="H46" s="200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1"/>
      <c r="CV46" s="201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/>
      <c r="DO46" s="201"/>
      <c r="DP46" s="201"/>
      <c r="DQ46" s="201"/>
      <c r="DR46" s="201"/>
      <c r="DS46" s="201"/>
      <c r="DT46" s="201"/>
      <c r="DU46" s="201"/>
      <c r="DV46" s="201"/>
      <c r="DW46" s="201"/>
      <c r="DX46" s="201"/>
      <c r="DY46" s="201"/>
      <c r="DZ46" s="201"/>
      <c r="EA46" s="201"/>
      <c r="EB46" s="201"/>
      <c r="EC46" s="201"/>
      <c r="ED46" s="201"/>
      <c r="EE46" s="201"/>
      <c r="EF46" s="201"/>
      <c r="EG46" s="201"/>
      <c r="EH46" s="201"/>
      <c r="EI46" s="201"/>
      <c r="EJ46" s="201"/>
      <c r="EK46" s="201"/>
      <c r="EL46" s="201"/>
      <c r="EM46" s="201"/>
      <c r="EN46" s="201"/>
      <c r="EO46" s="201"/>
      <c r="EP46" s="201"/>
      <c r="EQ46" s="201"/>
      <c r="ER46" s="201"/>
      <c r="ES46" s="201"/>
      <c r="ET46" s="201"/>
      <c r="EU46" s="201"/>
      <c r="EV46" s="201"/>
      <c r="EW46" s="201"/>
      <c r="EX46" s="201"/>
      <c r="EY46" s="201"/>
      <c r="EZ46" s="201"/>
      <c r="FA46" s="201"/>
      <c r="FB46" s="201"/>
      <c r="FC46" s="201"/>
      <c r="FD46" s="201"/>
      <c r="FE46" s="201"/>
      <c r="FF46" s="201"/>
      <c r="FG46" s="201"/>
      <c r="FH46" s="201"/>
      <c r="FI46" s="201"/>
      <c r="FJ46" s="201"/>
      <c r="FK46" s="201"/>
      <c r="FL46" s="201"/>
      <c r="FM46" s="201"/>
      <c r="FN46" s="201"/>
      <c r="FO46" s="201"/>
      <c r="FP46" s="201"/>
      <c r="FQ46" s="201"/>
      <c r="FR46" s="201"/>
      <c r="FS46" s="201"/>
      <c r="FT46" s="201"/>
      <c r="FU46" s="201"/>
      <c r="FV46" s="201"/>
      <c r="FW46" s="201"/>
      <c r="FX46" s="201"/>
      <c r="FY46" s="201"/>
      <c r="FZ46" s="201"/>
      <c r="GA46" s="201"/>
      <c r="GB46" s="201"/>
      <c r="GC46" s="201"/>
      <c r="GD46" s="201"/>
      <c r="GE46" s="201"/>
      <c r="GF46" s="201"/>
      <c r="GG46" s="201"/>
      <c r="GH46" s="201"/>
      <c r="GI46" s="201"/>
      <c r="GJ46" s="201"/>
      <c r="GK46" s="201"/>
      <c r="GL46" s="201"/>
      <c r="GM46" s="201"/>
      <c r="GN46" s="201"/>
      <c r="GO46" s="201"/>
      <c r="GP46" s="201"/>
      <c r="GQ46" s="201"/>
      <c r="GR46" s="201"/>
      <c r="GS46" s="201"/>
      <c r="GT46" s="201"/>
      <c r="GU46" s="201"/>
      <c r="GV46" s="201"/>
      <c r="GW46" s="201"/>
      <c r="GX46" s="201"/>
      <c r="GY46" s="201"/>
      <c r="GZ46" s="201"/>
      <c r="HA46" s="201"/>
      <c r="HB46" s="201"/>
      <c r="HC46" s="201"/>
      <c r="HD46" s="201"/>
      <c r="HE46" s="201"/>
      <c r="HF46" s="201"/>
      <c r="HG46" s="201"/>
      <c r="HH46" s="201"/>
      <c r="HI46" s="201"/>
      <c r="HJ46" s="201"/>
      <c r="HK46" s="201"/>
      <c r="HL46" s="201"/>
      <c r="HM46" s="201"/>
      <c r="HN46" s="201"/>
      <c r="HO46" s="201"/>
      <c r="HP46" s="201"/>
      <c r="HQ46" s="201"/>
      <c r="HR46" s="201"/>
      <c r="HS46" s="201"/>
      <c r="HT46" s="201"/>
      <c r="HU46" s="201"/>
      <c r="HV46" s="201"/>
      <c r="HW46" s="201"/>
      <c r="HX46" s="201"/>
      <c r="HY46" s="201"/>
      <c r="HZ46" s="201"/>
      <c r="IA46" s="201"/>
      <c r="IB46" s="201"/>
      <c r="IC46" s="201"/>
      <c r="ID46" s="201"/>
      <c r="IE46" s="201"/>
      <c r="IF46" s="201"/>
      <c r="IG46" s="201"/>
      <c r="IH46" s="201"/>
      <c r="II46" s="201"/>
      <c r="IJ46" s="201"/>
      <c r="IK46" s="201"/>
      <c r="IL46" s="201"/>
    </row>
    <row r="47" spans="1:246" s="202" customFormat="1" ht="12.75" customHeight="1" x14ac:dyDescent="0.25">
      <c r="A47" s="199"/>
      <c r="B47" s="203" t="s">
        <v>89</v>
      </c>
      <c r="C47" s="208" t="s">
        <v>32</v>
      </c>
      <c r="D47" s="208">
        <v>40</v>
      </c>
      <c r="E47" s="208" t="s">
        <v>73</v>
      </c>
      <c r="F47" s="206">
        <v>720</v>
      </c>
      <c r="G47" s="207">
        <f t="shared" si="1"/>
        <v>28800</v>
      </c>
      <c r="H47" s="200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1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1"/>
      <c r="CV47" s="201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1"/>
      <c r="DP47" s="201"/>
      <c r="DQ47" s="201"/>
      <c r="DR47" s="201"/>
      <c r="DS47" s="201"/>
      <c r="DT47" s="201"/>
      <c r="DU47" s="201"/>
      <c r="DV47" s="201"/>
      <c r="DW47" s="201"/>
      <c r="DX47" s="201"/>
      <c r="DY47" s="201"/>
      <c r="DZ47" s="201"/>
      <c r="EA47" s="201"/>
      <c r="EB47" s="201"/>
      <c r="EC47" s="201"/>
      <c r="ED47" s="201"/>
      <c r="EE47" s="201"/>
      <c r="EF47" s="201"/>
      <c r="EG47" s="201"/>
      <c r="EH47" s="201"/>
      <c r="EI47" s="201"/>
      <c r="EJ47" s="201"/>
      <c r="EK47" s="201"/>
      <c r="EL47" s="201"/>
      <c r="EM47" s="201"/>
      <c r="EN47" s="201"/>
      <c r="EO47" s="201"/>
      <c r="EP47" s="201"/>
      <c r="EQ47" s="201"/>
      <c r="ER47" s="201"/>
      <c r="ES47" s="201"/>
      <c r="ET47" s="201"/>
      <c r="EU47" s="201"/>
      <c r="EV47" s="201"/>
      <c r="EW47" s="201"/>
      <c r="EX47" s="201"/>
      <c r="EY47" s="201"/>
      <c r="EZ47" s="201"/>
      <c r="FA47" s="201"/>
      <c r="FB47" s="201"/>
      <c r="FC47" s="201"/>
      <c r="FD47" s="201"/>
      <c r="FE47" s="201"/>
      <c r="FF47" s="201"/>
      <c r="FG47" s="201"/>
      <c r="FH47" s="201"/>
      <c r="FI47" s="201"/>
      <c r="FJ47" s="201"/>
      <c r="FK47" s="201"/>
      <c r="FL47" s="201"/>
      <c r="FM47" s="201"/>
      <c r="FN47" s="201"/>
      <c r="FO47" s="201"/>
      <c r="FP47" s="201"/>
      <c r="FQ47" s="201"/>
      <c r="FR47" s="201"/>
      <c r="FS47" s="201"/>
      <c r="FT47" s="201"/>
      <c r="FU47" s="201"/>
      <c r="FV47" s="201"/>
      <c r="FW47" s="201"/>
      <c r="FX47" s="201"/>
      <c r="FY47" s="201"/>
      <c r="FZ47" s="201"/>
      <c r="GA47" s="201"/>
      <c r="GB47" s="201"/>
      <c r="GC47" s="201"/>
      <c r="GD47" s="201"/>
      <c r="GE47" s="201"/>
      <c r="GF47" s="201"/>
      <c r="GG47" s="201"/>
      <c r="GH47" s="201"/>
      <c r="GI47" s="201"/>
      <c r="GJ47" s="201"/>
      <c r="GK47" s="201"/>
      <c r="GL47" s="201"/>
      <c r="GM47" s="201"/>
      <c r="GN47" s="201"/>
      <c r="GO47" s="201"/>
      <c r="GP47" s="201"/>
      <c r="GQ47" s="201"/>
      <c r="GR47" s="201"/>
      <c r="GS47" s="201"/>
      <c r="GT47" s="201"/>
      <c r="GU47" s="201"/>
      <c r="GV47" s="201"/>
      <c r="GW47" s="201"/>
      <c r="GX47" s="201"/>
      <c r="GY47" s="201"/>
      <c r="GZ47" s="201"/>
      <c r="HA47" s="201"/>
      <c r="HB47" s="201"/>
      <c r="HC47" s="201"/>
      <c r="HD47" s="201"/>
      <c r="HE47" s="201"/>
      <c r="HF47" s="201"/>
      <c r="HG47" s="201"/>
      <c r="HH47" s="201"/>
      <c r="HI47" s="201"/>
      <c r="HJ47" s="201"/>
      <c r="HK47" s="201"/>
      <c r="HL47" s="201"/>
      <c r="HM47" s="201"/>
      <c r="HN47" s="201"/>
      <c r="HO47" s="201"/>
      <c r="HP47" s="201"/>
      <c r="HQ47" s="201"/>
      <c r="HR47" s="201"/>
      <c r="HS47" s="201"/>
      <c r="HT47" s="201"/>
      <c r="HU47" s="201"/>
      <c r="HV47" s="201"/>
      <c r="HW47" s="201"/>
      <c r="HX47" s="201"/>
      <c r="HY47" s="201"/>
      <c r="HZ47" s="201"/>
      <c r="IA47" s="201"/>
      <c r="IB47" s="201"/>
      <c r="IC47" s="201"/>
      <c r="ID47" s="201"/>
      <c r="IE47" s="201"/>
      <c r="IF47" s="201"/>
      <c r="IG47" s="201"/>
      <c r="IH47" s="201"/>
      <c r="II47" s="201"/>
      <c r="IJ47" s="201"/>
      <c r="IK47" s="201"/>
      <c r="IL47" s="201"/>
    </row>
    <row r="48" spans="1:246" s="202" customFormat="1" ht="12.75" customHeight="1" x14ac:dyDescent="0.25">
      <c r="A48" s="199"/>
      <c r="B48" s="203" t="s">
        <v>90</v>
      </c>
      <c r="C48" s="208" t="s">
        <v>32</v>
      </c>
      <c r="D48" s="208">
        <v>50</v>
      </c>
      <c r="E48" s="208" t="s">
        <v>91</v>
      </c>
      <c r="F48" s="206">
        <v>1615</v>
      </c>
      <c r="G48" s="207">
        <f t="shared" si="1"/>
        <v>80750</v>
      </c>
      <c r="H48" s="200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201"/>
      <c r="CC48" s="201"/>
      <c r="CD48" s="201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1"/>
      <c r="CV48" s="201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1"/>
      <c r="DP48" s="201"/>
      <c r="DQ48" s="201"/>
      <c r="DR48" s="201"/>
      <c r="DS48" s="201"/>
      <c r="DT48" s="201"/>
      <c r="DU48" s="201"/>
      <c r="DV48" s="201"/>
      <c r="DW48" s="201"/>
      <c r="DX48" s="201"/>
      <c r="DY48" s="201"/>
      <c r="DZ48" s="201"/>
      <c r="EA48" s="201"/>
      <c r="EB48" s="201"/>
      <c r="EC48" s="201"/>
      <c r="ED48" s="201"/>
      <c r="EE48" s="201"/>
      <c r="EF48" s="201"/>
      <c r="EG48" s="201"/>
      <c r="EH48" s="201"/>
      <c r="EI48" s="201"/>
      <c r="EJ48" s="201"/>
      <c r="EK48" s="201"/>
      <c r="EL48" s="201"/>
      <c r="EM48" s="201"/>
      <c r="EN48" s="201"/>
      <c r="EO48" s="201"/>
      <c r="EP48" s="201"/>
      <c r="EQ48" s="201"/>
      <c r="ER48" s="201"/>
      <c r="ES48" s="201"/>
      <c r="ET48" s="201"/>
      <c r="EU48" s="201"/>
      <c r="EV48" s="201"/>
      <c r="EW48" s="201"/>
      <c r="EX48" s="201"/>
      <c r="EY48" s="201"/>
      <c r="EZ48" s="201"/>
      <c r="FA48" s="201"/>
      <c r="FB48" s="201"/>
      <c r="FC48" s="201"/>
      <c r="FD48" s="201"/>
      <c r="FE48" s="201"/>
      <c r="FF48" s="201"/>
      <c r="FG48" s="201"/>
      <c r="FH48" s="201"/>
      <c r="FI48" s="201"/>
      <c r="FJ48" s="201"/>
      <c r="FK48" s="201"/>
      <c r="FL48" s="201"/>
      <c r="FM48" s="201"/>
      <c r="FN48" s="201"/>
      <c r="FO48" s="201"/>
      <c r="FP48" s="201"/>
      <c r="FQ48" s="201"/>
      <c r="FR48" s="201"/>
      <c r="FS48" s="201"/>
      <c r="FT48" s="201"/>
      <c r="FU48" s="201"/>
      <c r="FV48" s="201"/>
      <c r="FW48" s="201"/>
      <c r="FX48" s="201"/>
      <c r="FY48" s="201"/>
      <c r="FZ48" s="201"/>
      <c r="GA48" s="201"/>
      <c r="GB48" s="201"/>
      <c r="GC48" s="201"/>
      <c r="GD48" s="201"/>
      <c r="GE48" s="201"/>
      <c r="GF48" s="201"/>
      <c r="GG48" s="201"/>
      <c r="GH48" s="201"/>
      <c r="GI48" s="201"/>
      <c r="GJ48" s="201"/>
      <c r="GK48" s="201"/>
      <c r="GL48" s="201"/>
      <c r="GM48" s="201"/>
      <c r="GN48" s="201"/>
      <c r="GO48" s="201"/>
      <c r="GP48" s="201"/>
      <c r="GQ48" s="201"/>
      <c r="GR48" s="201"/>
      <c r="GS48" s="201"/>
      <c r="GT48" s="201"/>
      <c r="GU48" s="201"/>
      <c r="GV48" s="201"/>
      <c r="GW48" s="201"/>
      <c r="GX48" s="201"/>
      <c r="GY48" s="201"/>
      <c r="GZ48" s="201"/>
      <c r="HA48" s="201"/>
      <c r="HB48" s="201"/>
      <c r="HC48" s="201"/>
      <c r="HD48" s="201"/>
      <c r="HE48" s="201"/>
      <c r="HF48" s="201"/>
      <c r="HG48" s="201"/>
      <c r="HH48" s="201"/>
      <c r="HI48" s="201"/>
      <c r="HJ48" s="201"/>
      <c r="HK48" s="201"/>
      <c r="HL48" s="201"/>
      <c r="HM48" s="201"/>
      <c r="HN48" s="201"/>
      <c r="HO48" s="201"/>
      <c r="HP48" s="201"/>
      <c r="HQ48" s="201"/>
      <c r="HR48" s="201"/>
      <c r="HS48" s="201"/>
      <c r="HT48" s="201"/>
      <c r="HU48" s="201"/>
      <c r="HV48" s="201"/>
      <c r="HW48" s="201"/>
      <c r="HX48" s="201"/>
      <c r="HY48" s="201"/>
      <c r="HZ48" s="201"/>
      <c r="IA48" s="201"/>
      <c r="IB48" s="201"/>
      <c r="IC48" s="201"/>
      <c r="ID48" s="201"/>
      <c r="IE48" s="201"/>
      <c r="IF48" s="201"/>
      <c r="IG48" s="201"/>
      <c r="IH48" s="201"/>
      <c r="II48" s="201"/>
      <c r="IJ48" s="201"/>
      <c r="IK48" s="201"/>
      <c r="IL48" s="201"/>
    </row>
    <row r="49" spans="1:246" s="202" customFormat="1" ht="12.75" customHeight="1" x14ac:dyDescent="0.25">
      <c r="A49" s="199"/>
      <c r="B49" s="203" t="s">
        <v>92</v>
      </c>
      <c r="C49" s="208" t="s">
        <v>116</v>
      </c>
      <c r="D49" s="208">
        <v>20</v>
      </c>
      <c r="E49" s="208" t="s">
        <v>93</v>
      </c>
      <c r="F49" s="206">
        <v>10710</v>
      </c>
      <c r="G49" s="207">
        <f t="shared" si="1"/>
        <v>214200</v>
      </c>
      <c r="H49" s="200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1"/>
      <c r="EJ49" s="201"/>
      <c r="EK49" s="201"/>
      <c r="EL49" s="201"/>
      <c r="EM49" s="201"/>
      <c r="EN49" s="201"/>
      <c r="EO49" s="201"/>
      <c r="EP49" s="201"/>
      <c r="EQ49" s="201"/>
      <c r="ER49" s="201"/>
      <c r="ES49" s="201"/>
      <c r="ET49" s="201"/>
      <c r="EU49" s="201"/>
      <c r="EV49" s="201"/>
      <c r="EW49" s="201"/>
      <c r="EX49" s="201"/>
      <c r="EY49" s="201"/>
      <c r="EZ49" s="201"/>
      <c r="FA49" s="201"/>
      <c r="FB49" s="201"/>
      <c r="FC49" s="201"/>
      <c r="FD49" s="201"/>
      <c r="FE49" s="201"/>
      <c r="FF49" s="201"/>
      <c r="FG49" s="201"/>
      <c r="FH49" s="201"/>
      <c r="FI49" s="201"/>
      <c r="FJ49" s="201"/>
      <c r="FK49" s="201"/>
      <c r="FL49" s="201"/>
      <c r="FM49" s="201"/>
      <c r="FN49" s="201"/>
      <c r="FO49" s="201"/>
      <c r="FP49" s="201"/>
      <c r="FQ49" s="201"/>
      <c r="FR49" s="201"/>
      <c r="FS49" s="201"/>
      <c r="FT49" s="201"/>
      <c r="FU49" s="201"/>
      <c r="FV49" s="201"/>
      <c r="FW49" s="201"/>
      <c r="FX49" s="201"/>
      <c r="FY49" s="201"/>
      <c r="FZ49" s="201"/>
      <c r="GA49" s="201"/>
      <c r="GB49" s="201"/>
      <c r="GC49" s="201"/>
      <c r="GD49" s="201"/>
      <c r="GE49" s="201"/>
      <c r="GF49" s="201"/>
      <c r="GG49" s="201"/>
      <c r="GH49" s="201"/>
      <c r="GI49" s="201"/>
      <c r="GJ49" s="201"/>
      <c r="GK49" s="201"/>
      <c r="GL49" s="201"/>
      <c r="GM49" s="201"/>
      <c r="GN49" s="201"/>
      <c r="GO49" s="201"/>
      <c r="GP49" s="201"/>
      <c r="GQ49" s="201"/>
      <c r="GR49" s="201"/>
      <c r="GS49" s="201"/>
      <c r="GT49" s="201"/>
      <c r="GU49" s="201"/>
      <c r="GV49" s="201"/>
      <c r="GW49" s="201"/>
      <c r="GX49" s="201"/>
      <c r="GY49" s="201"/>
      <c r="GZ49" s="201"/>
      <c r="HA49" s="201"/>
      <c r="HB49" s="201"/>
      <c r="HC49" s="201"/>
      <c r="HD49" s="201"/>
      <c r="HE49" s="201"/>
      <c r="HF49" s="201"/>
      <c r="HG49" s="201"/>
      <c r="HH49" s="201"/>
      <c r="HI49" s="201"/>
      <c r="HJ49" s="201"/>
      <c r="HK49" s="201"/>
      <c r="HL49" s="201"/>
      <c r="HM49" s="201"/>
      <c r="HN49" s="201"/>
      <c r="HO49" s="201"/>
      <c r="HP49" s="201"/>
      <c r="HQ49" s="201"/>
      <c r="HR49" s="201"/>
      <c r="HS49" s="201"/>
      <c r="HT49" s="201"/>
      <c r="HU49" s="201"/>
      <c r="HV49" s="201"/>
      <c r="HW49" s="201"/>
      <c r="HX49" s="201"/>
      <c r="HY49" s="201"/>
      <c r="HZ49" s="201"/>
      <c r="IA49" s="201"/>
      <c r="IB49" s="201"/>
      <c r="IC49" s="201"/>
      <c r="ID49" s="201"/>
      <c r="IE49" s="201"/>
      <c r="IF49" s="201"/>
      <c r="IG49" s="201"/>
      <c r="IH49" s="201"/>
      <c r="II49" s="201"/>
      <c r="IJ49" s="201"/>
      <c r="IK49" s="201"/>
      <c r="IL49" s="201"/>
    </row>
    <row r="50" spans="1:246" s="158" customFormat="1" ht="12.75" customHeight="1" x14ac:dyDescent="0.25">
      <c r="A50" s="156"/>
      <c r="B50" s="203" t="s">
        <v>94</v>
      </c>
      <c r="C50" s="208" t="s">
        <v>33</v>
      </c>
      <c r="D50" s="208">
        <v>1</v>
      </c>
      <c r="E50" s="208" t="s">
        <v>123</v>
      </c>
      <c r="F50" s="206">
        <v>1193830</v>
      </c>
      <c r="G50" s="207">
        <f t="shared" si="1"/>
        <v>1193830</v>
      </c>
      <c r="H50" s="135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/>
      <c r="EF50" s="157"/>
      <c r="EG50" s="157"/>
      <c r="EH50" s="157"/>
      <c r="EI50" s="157"/>
      <c r="EJ50" s="157"/>
      <c r="EK50" s="157"/>
      <c r="EL50" s="157"/>
      <c r="EM50" s="157"/>
      <c r="EN50" s="157"/>
      <c r="EO50" s="157"/>
      <c r="EP50" s="157"/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/>
      <c r="FB50" s="157"/>
      <c r="FC50" s="157"/>
      <c r="FD50" s="157"/>
      <c r="FE50" s="157"/>
      <c r="FF50" s="157"/>
      <c r="FG50" s="157"/>
      <c r="FH50" s="157"/>
      <c r="FI50" s="157"/>
      <c r="FJ50" s="157"/>
      <c r="FK50" s="157"/>
      <c r="FL50" s="157"/>
      <c r="FM50" s="157"/>
      <c r="FN50" s="157"/>
      <c r="FO50" s="157"/>
      <c r="FP50" s="157"/>
      <c r="FQ50" s="157"/>
      <c r="FR50" s="157"/>
      <c r="FS50" s="157"/>
      <c r="FT50" s="157"/>
      <c r="FU50" s="157"/>
      <c r="FV50" s="157"/>
      <c r="FW50" s="157"/>
      <c r="FX50" s="157"/>
      <c r="FY50" s="157"/>
      <c r="FZ50" s="157"/>
      <c r="GA50" s="157"/>
      <c r="GB50" s="157"/>
      <c r="GC50" s="157"/>
      <c r="GD50" s="157"/>
      <c r="GE50" s="157"/>
      <c r="GF50" s="157"/>
      <c r="GG50" s="157"/>
      <c r="GH50" s="157"/>
      <c r="GI50" s="157"/>
      <c r="GJ50" s="157"/>
      <c r="GK50" s="157"/>
      <c r="GL50" s="157"/>
      <c r="GM50" s="157"/>
      <c r="GN50" s="157"/>
      <c r="GO50" s="157"/>
      <c r="GP50" s="157"/>
      <c r="GQ50" s="157"/>
      <c r="GR50" s="157"/>
      <c r="GS50" s="157"/>
      <c r="GT50" s="157"/>
      <c r="GU50" s="157"/>
      <c r="GV50" s="157"/>
      <c r="GW50" s="157"/>
      <c r="GX50" s="157"/>
      <c r="GY50" s="157"/>
      <c r="GZ50" s="157"/>
      <c r="HA50" s="157"/>
      <c r="HB50" s="157"/>
      <c r="HC50" s="157"/>
      <c r="HD50" s="157"/>
      <c r="HE50" s="157"/>
      <c r="HF50" s="157"/>
      <c r="HG50" s="157"/>
      <c r="HH50" s="157"/>
      <c r="HI50" s="157"/>
      <c r="HJ50" s="157"/>
      <c r="HK50" s="157"/>
      <c r="HL50" s="157"/>
      <c r="HM50" s="157"/>
      <c r="HN50" s="157"/>
      <c r="HO50" s="157"/>
      <c r="HP50" s="157"/>
      <c r="HQ50" s="157"/>
      <c r="HR50" s="157"/>
      <c r="HS50" s="157"/>
      <c r="HT50" s="157"/>
      <c r="HU50" s="157"/>
      <c r="HV50" s="157"/>
      <c r="HW50" s="157"/>
      <c r="HX50" s="157"/>
      <c r="HY50" s="157"/>
      <c r="HZ50" s="157"/>
      <c r="IA50" s="157"/>
      <c r="IB50" s="157"/>
      <c r="IC50" s="157"/>
      <c r="ID50" s="157"/>
      <c r="IE50" s="157"/>
      <c r="IF50" s="157"/>
      <c r="IG50" s="157"/>
      <c r="IH50" s="157"/>
      <c r="II50" s="157"/>
      <c r="IJ50" s="157"/>
      <c r="IK50" s="157"/>
      <c r="IL50" s="157"/>
    </row>
    <row r="51" spans="1:246" s="158" customFormat="1" ht="12.75" customHeight="1" x14ac:dyDescent="0.25">
      <c r="A51" s="156"/>
      <c r="B51" s="209" t="s">
        <v>95</v>
      </c>
      <c r="C51" s="208"/>
      <c r="D51" s="208"/>
      <c r="E51" s="208"/>
      <c r="F51" s="206"/>
      <c r="G51" s="207" t="s">
        <v>84</v>
      </c>
      <c r="H51" s="135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7"/>
      <c r="FF51" s="157"/>
      <c r="FG51" s="157"/>
      <c r="FH51" s="157"/>
      <c r="FI51" s="157"/>
      <c r="FJ51" s="157"/>
      <c r="FK51" s="157"/>
      <c r="FL51" s="157"/>
      <c r="FM51" s="157"/>
      <c r="FN51" s="157"/>
      <c r="FO51" s="157"/>
      <c r="FP51" s="157"/>
      <c r="FQ51" s="157"/>
      <c r="FR51" s="157"/>
      <c r="FS51" s="157"/>
      <c r="FT51" s="157"/>
      <c r="FU51" s="157"/>
      <c r="FV51" s="157"/>
      <c r="FW51" s="157"/>
      <c r="FX51" s="157"/>
      <c r="FY51" s="157"/>
      <c r="FZ51" s="157"/>
      <c r="GA51" s="157"/>
      <c r="GB51" s="157"/>
      <c r="GC51" s="157"/>
      <c r="GD51" s="157"/>
      <c r="GE51" s="157"/>
      <c r="GF51" s="157"/>
      <c r="GG51" s="157"/>
      <c r="GH51" s="157"/>
      <c r="GI51" s="157"/>
      <c r="GJ51" s="157"/>
      <c r="GK51" s="157"/>
      <c r="GL51" s="157"/>
      <c r="GM51" s="157"/>
      <c r="GN51" s="157"/>
      <c r="GO51" s="157"/>
      <c r="GP51" s="157"/>
      <c r="GQ51" s="157"/>
      <c r="GR51" s="157"/>
      <c r="GS51" s="157"/>
      <c r="GT51" s="157"/>
      <c r="GU51" s="157"/>
      <c r="GV51" s="157"/>
      <c r="GW51" s="157"/>
      <c r="GX51" s="157"/>
      <c r="GY51" s="157"/>
      <c r="GZ51" s="157"/>
      <c r="HA51" s="157"/>
      <c r="HB51" s="157"/>
      <c r="HC51" s="157"/>
      <c r="HD51" s="157"/>
      <c r="HE51" s="157"/>
      <c r="HF51" s="157"/>
      <c r="HG51" s="157"/>
      <c r="HH51" s="157"/>
      <c r="HI51" s="157"/>
      <c r="HJ51" s="157"/>
      <c r="HK51" s="157"/>
      <c r="HL51" s="157"/>
      <c r="HM51" s="157"/>
      <c r="HN51" s="157"/>
      <c r="HO51" s="157"/>
      <c r="HP51" s="157"/>
      <c r="HQ51" s="157"/>
      <c r="HR51" s="157"/>
      <c r="HS51" s="157"/>
      <c r="HT51" s="157"/>
      <c r="HU51" s="157"/>
      <c r="HV51" s="157"/>
      <c r="HW51" s="157"/>
      <c r="HX51" s="157"/>
      <c r="HY51" s="157"/>
      <c r="HZ51" s="157"/>
      <c r="IA51" s="157"/>
      <c r="IB51" s="157"/>
      <c r="IC51" s="157"/>
      <c r="ID51" s="157"/>
      <c r="IE51" s="157"/>
      <c r="IF51" s="157"/>
      <c r="IG51" s="157"/>
      <c r="IH51" s="157"/>
      <c r="II51" s="157"/>
      <c r="IJ51" s="157"/>
      <c r="IK51" s="157"/>
      <c r="IL51" s="157"/>
    </row>
    <row r="52" spans="1:246" s="158" customFormat="1" ht="12.75" customHeight="1" x14ac:dyDescent="0.25">
      <c r="A52" s="156"/>
      <c r="B52" s="203" t="s">
        <v>96</v>
      </c>
      <c r="C52" s="208" t="s">
        <v>33</v>
      </c>
      <c r="D52" s="208">
        <v>70</v>
      </c>
      <c r="E52" s="208" t="s">
        <v>97</v>
      </c>
      <c r="F52" s="206">
        <v>10378.489799999999</v>
      </c>
      <c r="G52" s="207">
        <f t="shared" si="1"/>
        <v>726494.28599999996</v>
      </c>
      <c r="H52" s="135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7"/>
      <c r="AY52" s="157"/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7"/>
      <c r="DT52" s="157"/>
      <c r="DU52" s="157"/>
      <c r="DV52" s="157"/>
      <c r="DW52" s="157"/>
      <c r="DX52" s="157"/>
      <c r="DY52" s="157"/>
      <c r="DZ52" s="157"/>
      <c r="EA52" s="157"/>
      <c r="EB52" s="157"/>
      <c r="EC52" s="157"/>
      <c r="ED52" s="157"/>
      <c r="EE52" s="157"/>
      <c r="EF52" s="157"/>
      <c r="EG52" s="157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7"/>
      <c r="ET52" s="157"/>
      <c r="EU52" s="157"/>
      <c r="EV52" s="157"/>
      <c r="EW52" s="157"/>
      <c r="EX52" s="157"/>
      <c r="EY52" s="157"/>
      <c r="EZ52" s="157"/>
      <c r="FA52" s="157"/>
      <c r="FB52" s="157"/>
      <c r="FC52" s="157"/>
      <c r="FD52" s="157"/>
      <c r="FE52" s="157"/>
      <c r="FF52" s="157"/>
      <c r="FG52" s="157"/>
      <c r="FH52" s="157"/>
      <c r="FI52" s="157"/>
      <c r="FJ52" s="157"/>
      <c r="FK52" s="157"/>
      <c r="FL52" s="157"/>
      <c r="FM52" s="157"/>
      <c r="FN52" s="157"/>
      <c r="FO52" s="157"/>
      <c r="FP52" s="157"/>
      <c r="FQ52" s="157"/>
      <c r="FR52" s="157"/>
      <c r="FS52" s="157"/>
      <c r="FT52" s="157"/>
      <c r="FU52" s="157"/>
      <c r="FV52" s="157"/>
      <c r="FW52" s="157"/>
      <c r="FX52" s="157"/>
      <c r="FY52" s="157"/>
      <c r="FZ52" s="157"/>
      <c r="GA52" s="157"/>
      <c r="GB52" s="157"/>
      <c r="GC52" s="157"/>
      <c r="GD52" s="157"/>
      <c r="GE52" s="157"/>
      <c r="GF52" s="157"/>
      <c r="GG52" s="157"/>
      <c r="GH52" s="157"/>
      <c r="GI52" s="157"/>
      <c r="GJ52" s="157"/>
      <c r="GK52" s="157"/>
      <c r="GL52" s="157"/>
      <c r="GM52" s="157"/>
      <c r="GN52" s="157"/>
      <c r="GO52" s="157"/>
      <c r="GP52" s="157"/>
      <c r="GQ52" s="157"/>
      <c r="GR52" s="157"/>
      <c r="GS52" s="157"/>
      <c r="GT52" s="157"/>
      <c r="GU52" s="157"/>
      <c r="GV52" s="157"/>
      <c r="GW52" s="157"/>
      <c r="GX52" s="157"/>
      <c r="GY52" s="157"/>
      <c r="GZ52" s="157"/>
      <c r="HA52" s="157"/>
      <c r="HB52" s="157"/>
      <c r="HC52" s="157"/>
      <c r="HD52" s="157"/>
      <c r="HE52" s="157"/>
      <c r="HF52" s="157"/>
      <c r="HG52" s="157"/>
      <c r="HH52" s="157"/>
      <c r="HI52" s="157"/>
      <c r="HJ52" s="157"/>
      <c r="HK52" s="157"/>
      <c r="HL52" s="157"/>
      <c r="HM52" s="157"/>
      <c r="HN52" s="157"/>
      <c r="HO52" s="157"/>
      <c r="HP52" s="157"/>
      <c r="HQ52" s="157"/>
      <c r="HR52" s="157"/>
      <c r="HS52" s="157"/>
      <c r="HT52" s="157"/>
      <c r="HU52" s="157"/>
      <c r="HV52" s="157"/>
      <c r="HW52" s="157"/>
      <c r="HX52" s="157"/>
      <c r="HY52" s="157"/>
      <c r="HZ52" s="157"/>
      <c r="IA52" s="157"/>
      <c r="IB52" s="157"/>
      <c r="IC52" s="157"/>
      <c r="ID52" s="157"/>
      <c r="IE52" s="157"/>
      <c r="IF52" s="157"/>
      <c r="IG52" s="157"/>
      <c r="IH52" s="157"/>
      <c r="II52" s="157"/>
      <c r="IJ52" s="157"/>
      <c r="IK52" s="157"/>
      <c r="IL52" s="157"/>
    </row>
    <row r="53" spans="1:246" s="158" customFormat="1" ht="12.75" customHeight="1" x14ac:dyDescent="0.25">
      <c r="A53" s="156"/>
      <c r="B53" s="203" t="s">
        <v>98</v>
      </c>
      <c r="C53" s="208" t="s">
        <v>116</v>
      </c>
      <c r="D53" s="208">
        <v>4</v>
      </c>
      <c r="E53" s="208" t="s">
        <v>124</v>
      </c>
      <c r="F53" s="206">
        <v>4027.5559999999996</v>
      </c>
      <c r="G53" s="207">
        <f t="shared" si="1"/>
        <v>16110.223999999998</v>
      </c>
      <c r="H53" s="135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7"/>
      <c r="FF53" s="157"/>
      <c r="FG53" s="157"/>
      <c r="FH53" s="157"/>
      <c r="FI53" s="157"/>
      <c r="FJ53" s="157"/>
      <c r="FK53" s="157"/>
      <c r="FL53" s="157"/>
      <c r="FM53" s="157"/>
      <c r="FN53" s="157"/>
      <c r="FO53" s="157"/>
      <c r="FP53" s="157"/>
      <c r="FQ53" s="157"/>
      <c r="FR53" s="157"/>
      <c r="FS53" s="157"/>
      <c r="FT53" s="157"/>
      <c r="FU53" s="157"/>
      <c r="FV53" s="157"/>
      <c r="FW53" s="157"/>
      <c r="FX53" s="157"/>
      <c r="FY53" s="157"/>
      <c r="FZ53" s="157"/>
      <c r="GA53" s="157"/>
      <c r="GB53" s="157"/>
      <c r="GC53" s="157"/>
      <c r="GD53" s="157"/>
      <c r="GE53" s="157"/>
      <c r="GF53" s="157"/>
      <c r="GG53" s="157"/>
      <c r="GH53" s="157"/>
      <c r="GI53" s="157"/>
      <c r="GJ53" s="157"/>
      <c r="GK53" s="157"/>
      <c r="GL53" s="157"/>
      <c r="GM53" s="157"/>
      <c r="GN53" s="157"/>
      <c r="GO53" s="157"/>
      <c r="GP53" s="157"/>
      <c r="GQ53" s="157"/>
      <c r="GR53" s="157"/>
      <c r="GS53" s="157"/>
      <c r="GT53" s="157"/>
      <c r="GU53" s="157"/>
      <c r="GV53" s="157"/>
      <c r="GW53" s="157"/>
      <c r="GX53" s="157"/>
      <c r="GY53" s="157"/>
      <c r="GZ53" s="157"/>
      <c r="HA53" s="157"/>
      <c r="HB53" s="157"/>
      <c r="HC53" s="157"/>
      <c r="HD53" s="157"/>
      <c r="HE53" s="157"/>
      <c r="HF53" s="157"/>
      <c r="HG53" s="157"/>
      <c r="HH53" s="157"/>
      <c r="HI53" s="157"/>
      <c r="HJ53" s="157"/>
      <c r="HK53" s="157"/>
      <c r="HL53" s="157"/>
      <c r="HM53" s="157"/>
      <c r="HN53" s="157"/>
      <c r="HO53" s="157"/>
      <c r="HP53" s="157"/>
      <c r="HQ53" s="157"/>
      <c r="HR53" s="157"/>
      <c r="HS53" s="157"/>
      <c r="HT53" s="157"/>
      <c r="HU53" s="157"/>
      <c r="HV53" s="157"/>
      <c r="HW53" s="157"/>
      <c r="HX53" s="157"/>
      <c r="HY53" s="157"/>
      <c r="HZ53" s="157"/>
      <c r="IA53" s="157"/>
      <c r="IB53" s="157"/>
      <c r="IC53" s="157"/>
      <c r="ID53" s="157"/>
      <c r="IE53" s="157"/>
      <c r="IF53" s="157"/>
      <c r="IG53" s="157"/>
      <c r="IH53" s="157"/>
      <c r="II53" s="157"/>
      <c r="IJ53" s="157"/>
      <c r="IK53" s="157"/>
      <c r="IL53" s="157"/>
    </row>
    <row r="54" spans="1:246" s="158" customFormat="1" ht="12.75" customHeight="1" x14ac:dyDescent="0.25">
      <c r="A54" s="156"/>
      <c r="B54" s="203" t="s">
        <v>99</v>
      </c>
      <c r="C54" s="208" t="s">
        <v>33</v>
      </c>
      <c r="D54" s="208">
        <v>2</v>
      </c>
      <c r="E54" s="208" t="s">
        <v>100</v>
      </c>
      <c r="F54" s="206">
        <v>90185</v>
      </c>
      <c r="G54" s="207">
        <f t="shared" si="1"/>
        <v>180370</v>
      </c>
      <c r="H54" s="135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7"/>
      <c r="AS54" s="15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  <c r="EO54" s="157"/>
      <c r="EP54" s="157"/>
      <c r="EQ54" s="157"/>
      <c r="ER54" s="157"/>
      <c r="ES54" s="157"/>
      <c r="ET54" s="157"/>
      <c r="EU54" s="157"/>
      <c r="EV54" s="157"/>
      <c r="EW54" s="157"/>
      <c r="EX54" s="157"/>
      <c r="EY54" s="157"/>
      <c r="EZ54" s="157"/>
      <c r="FA54" s="157"/>
      <c r="FB54" s="157"/>
      <c r="FC54" s="157"/>
      <c r="FD54" s="157"/>
      <c r="FE54" s="157"/>
      <c r="FF54" s="157"/>
      <c r="FG54" s="157"/>
      <c r="FH54" s="157"/>
      <c r="FI54" s="157"/>
      <c r="FJ54" s="157"/>
      <c r="FK54" s="157"/>
      <c r="FL54" s="157"/>
      <c r="FM54" s="157"/>
      <c r="FN54" s="157"/>
      <c r="FO54" s="157"/>
      <c r="FP54" s="157"/>
      <c r="FQ54" s="157"/>
      <c r="FR54" s="15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  <c r="IE54" s="157"/>
      <c r="IF54" s="157"/>
      <c r="IG54" s="157"/>
      <c r="IH54" s="157"/>
      <c r="II54" s="157"/>
      <c r="IJ54" s="157"/>
      <c r="IK54" s="157"/>
      <c r="IL54" s="157"/>
    </row>
    <row r="55" spans="1:246" s="158" customFormat="1" ht="12.75" customHeight="1" x14ac:dyDescent="0.25">
      <c r="A55" s="156"/>
      <c r="B55" s="209" t="s">
        <v>101</v>
      </c>
      <c r="C55" s="208"/>
      <c r="D55" s="208"/>
      <c r="E55" s="208"/>
      <c r="F55" s="206"/>
      <c r="G55" s="207" t="s">
        <v>84</v>
      </c>
      <c r="H55" s="135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  <c r="FF55" s="157"/>
      <c r="FG55" s="157"/>
      <c r="FH55" s="157"/>
      <c r="FI55" s="157"/>
      <c r="FJ55" s="157"/>
      <c r="FK55" s="157"/>
      <c r="FL55" s="157"/>
      <c r="FM55" s="157"/>
      <c r="FN55" s="157"/>
      <c r="FO55" s="157"/>
      <c r="FP55" s="157"/>
      <c r="FQ55" s="157"/>
      <c r="FR55" s="157"/>
      <c r="FS55" s="157"/>
      <c r="FT55" s="157"/>
      <c r="FU55" s="157"/>
      <c r="FV55" s="157"/>
      <c r="FW55" s="157"/>
      <c r="FX55" s="157"/>
      <c r="FY55" s="157"/>
      <c r="FZ55" s="157"/>
      <c r="GA55" s="157"/>
      <c r="GB55" s="157"/>
      <c r="GC55" s="157"/>
      <c r="GD55" s="157"/>
      <c r="GE55" s="157"/>
      <c r="GF55" s="157"/>
      <c r="GG55" s="157"/>
      <c r="GH55" s="157"/>
      <c r="GI55" s="157"/>
      <c r="GJ55" s="157"/>
      <c r="GK55" s="157"/>
      <c r="GL55" s="157"/>
      <c r="GM55" s="157"/>
      <c r="GN55" s="157"/>
      <c r="GO55" s="157"/>
      <c r="GP55" s="157"/>
      <c r="GQ55" s="157"/>
      <c r="GR55" s="157"/>
      <c r="GS55" s="157"/>
      <c r="GT55" s="157"/>
      <c r="GU55" s="157"/>
      <c r="GV55" s="157"/>
      <c r="GW55" s="157"/>
      <c r="GX55" s="157"/>
      <c r="GY55" s="157"/>
      <c r="GZ55" s="157"/>
      <c r="HA55" s="157"/>
      <c r="HB55" s="157"/>
      <c r="HC55" s="157"/>
      <c r="HD55" s="157"/>
      <c r="HE55" s="157"/>
      <c r="HF55" s="157"/>
      <c r="HG55" s="157"/>
      <c r="HH55" s="157"/>
      <c r="HI55" s="157"/>
      <c r="HJ55" s="157"/>
      <c r="HK55" s="157"/>
      <c r="HL55" s="157"/>
      <c r="HM55" s="157"/>
      <c r="HN55" s="157"/>
      <c r="HO55" s="157"/>
      <c r="HP55" s="157"/>
      <c r="HQ55" s="157"/>
      <c r="HR55" s="157"/>
      <c r="HS55" s="157"/>
      <c r="HT55" s="157"/>
      <c r="HU55" s="157"/>
      <c r="HV55" s="157"/>
      <c r="HW55" s="157"/>
      <c r="HX55" s="157"/>
      <c r="HY55" s="157"/>
      <c r="HZ55" s="157"/>
      <c r="IA55" s="157"/>
      <c r="IB55" s="157"/>
      <c r="IC55" s="157"/>
      <c r="ID55" s="157"/>
      <c r="IE55" s="157"/>
      <c r="IF55" s="157"/>
      <c r="IG55" s="157"/>
      <c r="IH55" s="157"/>
      <c r="II55" s="157"/>
      <c r="IJ55" s="157"/>
      <c r="IK55" s="157"/>
      <c r="IL55" s="157"/>
    </row>
    <row r="56" spans="1:246" s="158" customFormat="1" ht="12.75" customHeight="1" x14ac:dyDescent="0.25">
      <c r="A56" s="156"/>
      <c r="B56" s="203" t="s">
        <v>126</v>
      </c>
      <c r="C56" s="208" t="s">
        <v>116</v>
      </c>
      <c r="D56" s="208">
        <v>5</v>
      </c>
      <c r="E56" s="208" t="s">
        <v>102</v>
      </c>
      <c r="F56" s="206">
        <v>14240</v>
      </c>
      <c r="G56" s="207">
        <f t="shared" si="1"/>
        <v>71200</v>
      </c>
      <c r="H56" s="135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  <c r="EO56" s="157"/>
      <c r="EP56" s="157"/>
      <c r="EQ56" s="157"/>
      <c r="ER56" s="157"/>
      <c r="ES56" s="157"/>
      <c r="ET56" s="157"/>
      <c r="EU56" s="157"/>
      <c r="EV56" s="157"/>
      <c r="EW56" s="157"/>
      <c r="EX56" s="157"/>
      <c r="EY56" s="157"/>
      <c r="EZ56" s="157"/>
      <c r="FA56" s="157"/>
      <c r="FB56" s="157"/>
      <c r="FC56" s="157"/>
      <c r="FD56" s="157"/>
      <c r="FE56" s="157"/>
      <c r="FF56" s="157"/>
      <c r="FG56" s="157"/>
      <c r="FH56" s="157"/>
      <c r="FI56" s="157"/>
      <c r="FJ56" s="157"/>
      <c r="FK56" s="157"/>
      <c r="FL56" s="157"/>
      <c r="FM56" s="157"/>
      <c r="FN56" s="157"/>
      <c r="FO56" s="157"/>
      <c r="FP56" s="157"/>
      <c r="FQ56" s="157"/>
      <c r="FR56" s="157"/>
      <c r="FS56" s="157"/>
      <c r="FT56" s="157"/>
      <c r="FU56" s="157"/>
      <c r="FV56" s="157"/>
      <c r="FW56" s="157"/>
      <c r="FX56" s="157"/>
      <c r="FY56" s="157"/>
      <c r="FZ56" s="157"/>
      <c r="GA56" s="157"/>
      <c r="GB56" s="157"/>
      <c r="GC56" s="157"/>
      <c r="GD56" s="157"/>
      <c r="GE56" s="157"/>
      <c r="GF56" s="157"/>
      <c r="GG56" s="157"/>
      <c r="GH56" s="157"/>
      <c r="GI56" s="157"/>
      <c r="GJ56" s="157"/>
      <c r="GK56" s="157"/>
      <c r="GL56" s="157"/>
      <c r="GM56" s="157"/>
      <c r="GN56" s="157"/>
      <c r="GO56" s="157"/>
      <c r="GP56" s="157"/>
      <c r="GQ56" s="157"/>
      <c r="GR56" s="157"/>
      <c r="GS56" s="157"/>
      <c r="GT56" s="157"/>
      <c r="GU56" s="157"/>
      <c r="GV56" s="157"/>
      <c r="GW56" s="157"/>
      <c r="GX56" s="157"/>
      <c r="GY56" s="157"/>
      <c r="GZ56" s="157"/>
      <c r="HA56" s="157"/>
      <c r="HB56" s="157"/>
      <c r="HC56" s="157"/>
      <c r="HD56" s="157"/>
      <c r="HE56" s="157"/>
      <c r="HF56" s="157"/>
      <c r="HG56" s="157"/>
      <c r="HH56" s="157"/>
      <c r="HI56" s="157"/>
      <c r="HJ56" s="157"/>
      <c r="HK56" s="157"/>
      <c r="HL56" s="157"/>
      <c r="HM56" s="157"/>
      <c r="HN56" s="157"/>
      <c r="HO56" s="157"/>
      <c r="HP56" s="157"/>
      <c r="HQ56" s="157"/>
      <c r="HR56" s="157"/>
      <c r="HS56" s="157"/>
      <c r="HT56" s="157"/>
      <c r="HU56" s="157"/>
      <c r="HV56" s="157"/>
      <c r="HW56" s="157"/>
      <c r="HX56" s="157"/>
      <c r="HY56" s="157"/>
      <c r="HZ56" s="157"/>
      <c r="IA56" s="157"/>
      <c r="IB56" s="157"/>
      <c r="IC56" s="157"/>
      <c r="ID56" s="157"/>
      <c r="IE56" s="157"/>
      <c r="IF56" s="157"/>
      <c r="IG56" s="157"/>
      <c r="IH56" s="157"/>
      <c r="II56" s="157"/>
      <c r="IJ56" s="157"/>
      <c r="IK56" s="157"/>
      <c r="IL56" s="157"/>
    </row>
    <row r="57" spans="1:246" s="202" customFormat="1" ht="12.75" customHeight="1" x14ac:dyDescent="0.25">
      <c r="A57" s="199"/>
      <c r="B57" s="203" t="s">
        <v>103</v>
      </c>
      <c r="C57" s="208" t="s">
        <v>116</v>
      </c>
      <c r="D57" s="208">
        <v>4</v>
      </c>
      <c r="E57" s="208" t="s">
        <v>104</v>
      </c>
      <c r="F57" s="206">
        <v>14196.7</v>
      </c>
      <c r="G57" s="207">
        <f t="shared" si="1"/>
        <v>56786.8</v>
      </c>
      <c r="H57" s="200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  <c r="DO57" s="201"/>
      <c r="DP57" s="201"/>
      <c r="DQ57" s="201"/>
      <c r="DR57" s="201"/>
      <c r="DS57" s="201"/>
      <c r="DT57" s="201"/>
      <c r="DU57" s="201"/>
      <c r="DV57" s="201"/>
      <c r="DW57" s="201"/>
      <c r="DX57" s="201"/>
      <c r="DY57" s="201"/>
      <c r="DZ57" s="201"/>
      <c r="EA57" s="201"/>
      <c r="EB57" s="201"/>
      <c r="EC57" s="201"/>
      <c r="ED57" s="201"/>
      <c r="EE57" s="201"/>
      <c r="EF57" s="201"/>
      <c r="EG57" s="201"/>
      <c r="EH57" s="201"/>
      <c r="EI57" s="201"/>
      <c r="EJ57" s="201"/>
      <c r="EK57" s="201"/>
      <c r="EL57" s="201"/>
      <c r="EM57" s="201"/>
      <c r="EN57" s="201"/>
      <c r="EO57" s="201"/>
      <c r="EP57" s="201"/>
      <c r="EQ57" s="201"/>
      <c r="ER57" s="201"/>
      <c r="ES57" s="201"/>
      <c r="ET57" s="201"/>
      <c r="EU57" s="201"/>
      <c r="EV57" s="201"/>
      <c r="EW57" s="201"/>
      <c r="EX57" s="201"/>
      <c r="EY57" s="201"/>
      <c r="EZ57" s="201"/>
      <c r="FA57" s="201"/>
      <c r="FB57" s="201"/>
      <c r="FC57" s="201"/>
      <c r="FD57" s="201"/>
      <c r="FE57" s="201"/>
      <c r="FF57" s="201"/>
      <c r="FG57" s="201"/>
      <c r="FH57" s="201"/>
      <c r="FI57" s="201"/>
      <c r="FJ57" s="201"/>
      <c r="FK57" s="201"/>
      <c r="FL57" s="201"/>
      <c r="FM57" s="201"/>
      <c r="FN57" s="201"/>
      <c r="FO57" s="201"/>
      <c r="FP57" s="201"/>
      <c r="FQ57" s="201"/>
      <c r="FR57" s="201"/>
      <c r="FS57" s="201"/>
      <c r="FT57" s="201"/>
      <c r="FU57" s="201"/>
      <c r="FV57" s="201"/>
      <c r="FW57" s="201"/>
      <c r="FX57" s="201"/>
      <c r="FY57" s="201"/>
      <c r="FZ57" s="201"/>
      <c r="GA57" s="201"/>
      <c r="GB57" s="201"/>
      <c r="GC57" s="201"/>
      <c r="GD57" s="201"/>
      <c r="GE57" s="201"/>
      <c r="GF57" s="201"/>
      <c r="GG57" s="201"/>
      <c r="GH57" s="201"/>
      <c r="GI57" s="201"/>
      <c r="GJ57" s="201"/>
      <c r="GK57" s="201"/>
      <c r="GL57" s="201"/>
      <c r="GM57" s="201"/>
      <c r="GN57" s="201"/>
      <c r="GO57" s="201"/>
      <c r="GP57" s="201"/>
      <c r="GQ57" s="201"/>
      <c r="GR57" s="201"/>
      <c r="GS57" s="201"/>
      <c r="GT57" s="201"/>
      <c r="GU57" s="201"/>
      <c r="GV57" s="201"/>
      <c r="GW57" s="201"/>
      <c r="GX57" s="201"/>
      <c r="GY57" s="201"/>
      <c r="GZ57" s="201"/>
      <c r="HA57" s="201"/>
      <c r="HB57" s="201"/>
      <c r="HC57" s="201"/>
      <c r="HD57" s="201"/>
      <c r="HE57" s="201"/>
      <c r="HF57" s="201"/>
      <c r="HG57" s="201"/>
      <c r="HH57" s="201"/>
      <c r="HI57" s="201"/>
      <c r="HJ57" s="201"/>
      <c r="HK57" s="201"/>
      <c r="HL57" s="201"/>
      <c r="HM57" s="201"/>
      <c r="HN57" s="201"/>
      <c r="HO57" s="201"/>
      <c r="HP57" s="201"/>
      <c r="HQ57" s="201"/>
      <c r="HR57" s="201"/>
      <c r="HS57" s="201"/>
      <c r="HT57" s="201"/>
      <c r="HU57" s="201"/>
      <c r="HV57" s="201"/>
      <c r="HW57" s="201"/>
      <c r="HX57" s="201"/>
      <c r="HY57" s="201"/>
      <c r="HZ57" s="201"/>
      <c r="IA57" s="201"/>
      <c r="IB57" s="201"/>
      <c r="IC57" s="201"/>
      <c r="ID57" s="201"/>
      <c r="IE57" s="201"/>
      <c r="IF57" s="201"/>
      <c r="IG57" s="201"/>
      <c r="IH57" s="201"/>
      <c r="II57" s="201"/>
      <c r="IJ57" s="201"/>
      <c r="IK57" s="201"/>
      <c r="IL57" s="201"/>
    </row>
    <row r="58" spans="1:246" s="158" customFormat="1" ht="12.75" customHeight="1" x14ac:dyDescent="0.25">
      <c r="A58" s="156"/>
      <c r="B58" s="209" t="s">
        <v>105</v>
      </c>
      <c r="C58" s="208"/>
      <c r="D58" s="208"/>
      <c r="E58" s="208"/>
      <c r="F58" s="206"/>
      <c r="G58" s="207" t="s">
        <v>84</v>
      </c>
      <c r="H58" s="135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7"/>
      <c r="DS58" s="157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7"/>
      <c r="ET58" s="157"/>
      <c r="EU58" s="157"/>
      <c r="EV58" s="157"/>
      <c r="EW58" s="157"/>
      <c r="EX58" s="157"/>
      <c r="EY58" s="157"/>
      <c r="EZ58" s="157"/>
      <c r="FA58" s="157"/>
      <c r="FB58" s="157"/>
      <c r="FC58" s="157"/>
      <c r="FD58" s="157"/>
      <c r="FE58" s="157"/>
      <c r="FF58" s="157"/>
      <c r="FG58" s="157"/>
      <c r="FH58" s="157"/>
      <c r="FI58" s="157"/>
      <c r="FJ58" s="157"/>
      <c r="FK58" s="157"/>
      <c r="FL58" s="157"/>
      <c r="FM58" s="157"/>
      <c r="FN58" s="157"/>
      <c r="FO58" s="157"/>
      <c r="FP58" s="157"/>
      <c r="FQ58" s="157"/>
      <c r="FR58" s="157"/>
      <c r="FS58" s="157"/>
      <c r="FT58" s="157"/>
      <c r="FU58" s="157"/>
      <c r="FV58" s="157"/>
      <c r="FW58" s="157"/>
      <c r="FX58" s="157"/>
      <c r="FY58" s="157"/>
      <c r="FZ58" s="157"/>
      <c r="GA58" s="157"/>
      <c r="GB58" s="157"/>
      <c r="GC58" s="157"/>
      <c r="GD58" s="157"/>
      <c r="GE58" s="157"/>
      <c r="GF58" s="157"/>
      <c r="GG58" s="157"/>
      <c r="GH58" s="157"/>
      <c r="GI58" s="157"/>
      <c r="GJ58" s="157"/>
      <c r="GK58" s="157"/>
      <c r="GL58" s="157"/>
      <c r="GM58" s="157"/>
      <c r="GN58" s="157"/>
      <c r="GO58" s="157"/>
      <c r="GP58" s="157"/>
      <c r="GQ58" s="157"/>
      <c r="GR58" s="157"/>
      <c r="GS58" s="157"/>
      <c r="GT58" s="157"/>
      <c r="GU58" s="157"/>
      <c r="GV58" s="157"/>
      <c r="GW58" s="157"/>
      <c r="GX58" s="157"/>
      <c r="GY58" s="157"/>
      <c r="GZ58" s="157"/>
      <c r="HA58" s="157"/>
      <c r="HB58" s="157"/>
      <c r="HC58" s="157"/>
      <c r="HD58" s="157"/>
      <c r="HE58" s="157"/>
      <c r="HF58" s="157"/>
      <c r="HG58" s="157"/>
      <c r="HH58" s="157"/>
      <c r="HI58" s="157"/>
      <c r="HJ58" s="157"/>
      <c r="HK58" s="157"/>
      <c r="HL58" s="157"/>
      <c r="HM58" s="157"/>
      <c r="HN58" s="157"/>
      <c r="HO58" s="157"/>
      <c r="HP58" s="157"/>
      <c r="HQ58" s="157"/>
      <c r="HR58" s="157"/>
      <c r="HS58" s="157"/>
      <c r="HT58" s="157"/>
      <c r="HU58" s="157"/>
      <c r="HV58" s="157"/>
      <c r="HW58" s="157"/>
      <c r="HX58" s="157"/>
      <c r="HY58" s="157"/>
      <c r="HZ58" s="157"/>
      <c r="IA58" s="157"/>
      <c r="IB58" s="157"/>
      <c r="IC58" s="157"/>
      <c r="ID58" s="157"/>
      <c r="IE58" s="157"/>
      <c r="IF58" s="157"/>
      <c r="IG58" s="157"/>
      <c r="IH58" s="157"/>
      <c r="II58" s="157"/>
      <c r="IJ58" s="157"/>
      <c r="IK58" s="157"/>
      <c r="IL58" s="157"/>
    </row>
    <row r="59" spans="1:246" s="158" customFormat="1" ht="12.75" customHeight="1" x14ac:dyDescent="0.25">
      <c r="A59" s="156"/>
      <c r="B59" s="203" t="s">
        <v>106</v>
      </c>
      <c r="C59" s="208" t="s">
        <v>116</v>
      </c>
      <c r="D59" s="208">
        <v>40</v>
      </c>
      <c r="E59" s="208" t="s">
        <v>107</v>
      </c>
      <c r="F59" s="210">
        <v>9100</v>
      </c>
      <c r="G59" s="207">
        <f t="shared" si="1"/>
        <v>364000</v>
      </c>
      <c r="H59" s="135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  <c r="DH59" s="157"/>
      <c r="DI59" s="157"/>
      <c r="DJ59" s="157"/>
      <c r="DK59" s="157"/>
      <c r="DL59" s="157"/>
      <c r="DM59" s="157"/>
      <c r="DN59" s="157"/>
      <c r="DO59" s="157"/>
      <c r="DP59" s="157"/>
      <c r="DQ59" s="157"/>
      <c r="DR59" s="157"/>
      <c r="DS59" s="157"/>
      <c r="DT59" s="157"/>
      <c r="DU59" s="157"/>
      <c r="DV59" s="157"/>
      <c r="DW59" s="157"/>
      <c r="DX59" s="157"/>
      <c r="DY59" s="157"/>
      <c r="DZ59" s="157"/>
      <c r="EA59" s="157"/>
      <c r="EB59" s="157"/>
      <c r="EC59" s="157"/>
      <c r="ED59" s="157"/>
      <c r="EE59" s="157"/>
      <c r="EF59" s="157"/>
      <c r="EG59" s="157"/>
      <c r="EH59" s="157"/>
      <c r="EI59" s="157"/>
      <c r="EJ59" s="157"/>
      <c r="EK59" s="157"/>
      <c r="EL59" s="157"/>
      <c r="EM59" s="157"/>
      <c r="EN59" s="157"/>
      <c r="EO59" s="157"/>
      <c r="EP59" s="157"/>
      <c r="EQ59" s="157"/>
      <c r="ER59" s="157"/>
      <c r="ES59" s="157"/>
      <c r="ET59" s="157"/>
      <c r="EU59" s="157"/>
      <c r="EV59" s="157"/>
      <c r="EW59" s="157"/>
      <c r="EX59" s="157"/>
      <c r="EY59" s="157"/>
      <c r="EZ59" s="157"/>
      <c r="FA59" s="157"/>
      <c r="FB59" s="157"/>
      <c r="FC59" s="157"/>
      <c r="FD59" s="157"/>
      <c r="FE59" s="157"/>
      <c r="FF59" s="157"/>
      <c r="FG59" s="157"/>
      <c r="FH59" s="157"/>
      <c r="FI59" s="157"/>
      <c r="FJ59" s="157"/>
      <c r="FK59" s="157"/>
      <c r="FL59" s="157"/>
      <c r="FM59" s="157"/>
      <c r="FN59" s="157"/>
      <c r="FO59" s="157"/>
      <c r="FP59" s="157"/>
      <c r="FQ59" s="157"/>
      <c r="FR59" s="157"/>
      <c r="FS59" s="157"/>
      <c r="FT59" s="157"/>
      <c r="FU59" s="157"/>
      <c r="FV59" s="157"/>
      <c r="FW59" s="157"/>
      <c r="FX59" s="157"/>
      <c r="FY59" s="157"/>
      <c r="FZ59" s="157"/>
      <c r="GA59" s="157"/>
      <c r="GB59" s="157"/>
      <c r="GC59" s="157"/>
      <c r="GD59" s="157"/>
      <c r="GE59" s="157"/>
      <c r="GF59" s="157"/>
      <c r="GG59" s="157"/>
      <c r="GH59" s="157"/>
      <c r="GI59" s="157"/>
      <c r="GJ59" s="157"/>
      <c r="GK59" s="157"/>
      <c r="GL59" s="157"/>
      <c r="GM59" s="157"/>
      <c r="GN59" s="157"/>
      <c r="GO59" s="157"/>
      <c r="GP59" s="157"/>
      <c r="GQ59" s="157"/>
      <c r="GR59" s="157"/>
      <c r="GS59" s="157"/>
      <c r="GT59" s="157"/>
      <c r="GU59" s="157"/>
      <c r="GV59" s="157"/>
      <c r="GW59" s="157"/>
      <c r="GX59" s="157"/>
      <c r="GY59" s="157"/>
      <c r="GZ59" s="157"/>
      <c r="HA59" s="157"/>
      <c r="HB59" s="157"/>
      <c r="HC59" s="157"/>
      <c r="HD59" s="157"/>
      <c r="HE59" s="157"/>
      <c r="HF59" s="157"/>
      <c r="HG59" s="157"/>
      <c r="HH59" s="157"/>
      <c r="HI59" s="157"/>
      <c r="HJ59" s="157"/>
      <c r="HK59" s="157"/>
      <c r="HL59" s="157"/>
      <c r="HM59" s="157"/>
      <c r="HN59" s="157"/>
      <c r="HO59" s="157"/>
      <c r="HP59" s="157"/>
      <c r="HQ59" s="157"/>
      <c r="HR59" s="157"/>
      <c r="HS59" s="157"/>
      <c r="HT59" s="157"/>
      <c r="HU59" s="157"/>
      <c r="HV59" s="157"/>
      <c r="HW59" s="157"/>
      <c r="HX59" s="157"/>
      <c r="HY59" s="157"/>
      <c r="HZ59" s="157"/>
      <c r="IA59" s="157"/>
      <c r="IB59" s="157"/>
      <c r="IC59" s="157"/>
      <c r="ID59" s="157"/>
      <c r="IE59" s="157"/>
      <c r="IF59" s="157"/>
      <c r="IG59" s="157"/>
      <c r="IH59" s="157"/>
      <c r="II59" s="157"/>
      <c r="IJ59" s="157"/>
      <c r="IK59" s="157"/>
      <c r="IL59" s="157"/>
    </row>
    <row r="60" spans="1:246" s="158" customFormat="1" ht="12.75" customHeight="1" x14ac:dyDescent="0.25">
      <c r="A60" s="156"/>
      <c r="B60" s="203" t="s">
        <v>127</v>
      </c>
      <c r="C60" s="208" t="s">
        <v>116</v>
      </c>
      <c r="D60" s="208">
        <v>1</v>
      </c>
      <c r="E60" s="208" t="s">
        <v>108</v>
      </c>
      <c r="F60" s="210">
        <v>87130</v>
      </c>
      <c r="G60" s="207">
        <f t="shared" si="1"/>
        <v>87130</v>
      </c>
      <c r="H60" s="135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57"/>
      <c r="DE60" s="157"/>
      <c r="DF60" s="157"/>
      <c r="DG60" s="157"/>
      <c r="DH60" s="157"/>
      <c r="DI60" s="157"/>
      <c r="DJ60" s="157"/>
      <c r="DK60" s="157"/>
      <c r="DL60" s="157"/>
      <c r="DM60" s="157"/>
      <c r="DN60" s="157"/>
      <c r="DO60" s="157"/>
      <c r="DP60" s="157"/>
      <c r="DQ60" s="157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157"/>
      <c r="EO60" s="157"/>
      <c r="EP60" s="157"/>
      <c r="EQ60" s="157"/>
      <c r="ER60" s="157"/>
      <c r="ES60" s="157"/>
      <c r="ET60" s="157"/>
      <c r="EU60" s="157"/>
      <c r="EV60" s="157"/>
      <c r="EW60" s="157"/>
      <c r="EX60" s="157"/>
      <c r="EY60" s="157"/>
      <c r="EZ60" s="157"/>
      <c r="FA60" s="157"/>
      <c r="FB60" s="157"/>
      <c r="FC60" s="157"/>
      <c r="FD60" s="157"/>
      <c r="FE60" s="157"/>
      <c r="FF60" s="157"/>
      <c r="FG60" s="157"/>
      <c r="FH60" s="157"/>
      <c r="FI60" s="157"/>
      <c r="FJ60" s="157"/>
      <c r="FK60" s="157"/>
      <c r="FL60" s="157"/>
      <c r="FM60" s="157"/>
      <c r="FN60" s="157"/>
      <c r="FO60" s="157"/>
      <c r="FP60" s="157"/>
      <c r="FQ60" s="157"/>
      <c r="FR60" s="157"/>
      <c r="FS60" s="157"/>
      <c r="FT60" s="157"/>
      <c r="FU60" s="157"/>
      <c r="FV60" s="157"/>
      <c r="FW60" s="157"/>
      <c r="FX60" s="157"/>
      <c r="FY60" s="157"/>
      <c r="FZ60" s="157"/>
      <c r="GA60" s="157"/>
      <c r="GB60" s="157"/>
      <c r="GC60" s="157"/>
      <c r="GD60" s="157"/>
      <c r="GE60" s="157"/>
      <c r="GF60" s="157"/>
      <c r="GG60" s="157"/>
      <c r="GH60" s="157"/>
      <c r="GI60" s="157"/>
      <c r="GJ60" s="157"/>
      <c r="GK60" s="157"/>
      <c r="GL60" s="157"/>
      <c r="GM60" s="157"/>
      <c r="GN60" s="157"/>
      <c r="GO60" s="157"/>
      <c r="GP60" s="157"/>
      <c r="GQ60" s="157"/>
      <c r="GR60" s="157"/>
      <c r="GS60" s="157"/>
      <c r="GT60" s="157"/>
      <c r="GU60" s="157"/>
      <c r="GV60" s="157"/>
      <c r="GW60" s="157"/>
      <c r="GX60" s="157"/>
      <c r="GY60" s="157"/>
      <c r="GZ60" s="157"/>
      <c r="HA60" s="157"/>
      <c r="HB60" s="157"/>
      <c r="HC60" s="157"/>
      <c r="HD60" s="157"/>
      <c r="HE60" s="157"/>
      <c r="HF60" s="157"/>
      <c r="HG60" s="157"/>
      <c r="HH60" s="157"/>
      <c r="HI60" s="157"/>
      <c r="HJ60" s="157"/>
      <c r="HK60" s="157"/>
      <c r="HL60" s="157"/>
      <c r="HM60" s="157"/>
      <c r="HN60" s="157"/>
      <c r="HO60" s="157"/>
      <c r="HP60" s="157"/>
      <c r="HQ60" s="157"/>
      <c r="HR60" s="157"/>
      <c r="HS60" s="157"/>
      <c r="HT60" s="157"/>
      <c r="HU60" s="157"/>
      <c r="HV60" s="157"/>
      <c r="HW60" s="157"/>
      <c r="HX60" s="157"/>
      <c r="HY60" s="157"/>
      <c r="HZ60" s="157"/>
      <c r="IA60" s="157"/>
      <c r="IB60" s="157"/>
      <c r="IC60" s="157"/>
      <c r="ID60" s="157"/>
      <c r="IE60" s="157"/>
      <c r="IF60" s="157"/>
      <c r="IG60" s="157"/>
      <c r="IH60" s="157"/>
      <c r="II60" s="157"/>
      <c r="IJ60" s="157"/>
      <c r="IK60" s="157"/>
      <c r="IL60" s="157"/>
    </row>
    <row r="61" spans="1:246" s="158" customFormat="1" ht="12.75" customHeight="1" x14ac:dyDescent="0.25">
      <c r="A61" s="156"/>
      <c r="B61" s="203" t="s">
        <v>128</v>
      </c>
      <c r="C61" s="208" t="s">
        <v>116</v>
      </c>
      <c r="D61" s="205">
        <v>1</v>
      </c>
      <c r="E61" s="204" t="s">
        <v>109</v>
      </c>
      <c r="F61" s="210">
        <v>196370</v>
      </c>
      <c r="G61" s="207">
        <f t="shared" si="1"/>
        <v>196370</v>
      </c>
      <c r="H61" s="135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57"/>
      <c r="DE61" s="157"/>
      <c r="DF61" s="157"/>
      <c r="DG61" s="157"/>
      <c r="DH61" s="157"/>
      <c r="DI61" s="157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57"/>
      <c r="DW61" s="157"/>
      <c r="DX61" s="157"/>
      <c r="DY61" s="157"/>
      <c r="DZ61" s="157"/>
      <c r="EA61" s="157"/>
      <c r="EB61" s="157"/>
      <c r="EC61" s="157"/>
      <c r="ED61" s="157"/>
      <c r="EE61" s="157"/>
      <c r="EF61" s="157"/>
      <c r="EG61" s="157"/>
      <c r="EH61" s="157"/>
      <c r="EI61" s="157"/>
      <c r="EJ61" s="157"/>
      <c r="EK61" s="157"/>
      <c r="EL61" s="157"/>
      <c r="EM61" s="157"/>
      <c r="EN61" s="157"/>
      <c r="EO61" s="157"/>
      <c r="EP61" s="157"/>
      <c r="EQ61" s="157"/>
      <c r="ER61" s="157"/>
      <c r="ES61" s="157"/>
      <c r="ET61" s="157"/>
      <c r="EU61" s="157"/>
      <c r="EV61" s="157"/>
      <c r="EW61" s="157"/>
      <c r="EX61" s="157"/>
      <c r="EY61" s="157"/>
      <c r="EZ61" s="157"/>
      <c r="FA61" s="157"/>
      <c r="FB61" s="157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  <c r="IK61" s="157"/>
      <c r="IL61" s="157"/>
    </row>
    <row r="62" spans="1:246" s="158" customFormat="1" ht="12.75" customHeight="1" x14ac:dyDescent="0.25">
      <c r="A62" s="156"/>
      <c r="B62" s="209" t="s">
        <v>110</v>
      </c>
      <c r="C62" s="204"/>
      <c r="D62" s="205"/>
      <c r="E62" s="204"/>
      <c r="F62" s="206"/>
      <c r="G62" s="207" t="s">
        <v>84</v>
      </c>
      <c r="H62" s="135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  <c r="BT62" s="157"/>
      <c r="BU62" s="157"/>
      <c r="BV62" s="157"/>
      <c r="BW62" s="157"/>
      <c r="BX62" s="157"/>
      <c r="BY62" s="157"/>
      <c r="BZ62" s="157"/>
      <c r="CA62" s="157"/>
      <c r="CB62" s="157"/>
      <c r="CC62" s="157"/>
      <c r="CD62" s="157"/>
      <c r="CE62" s="157"/>
      <c r="CF62" s="157"/>
      <c r="CG62" s="157"/>
      <c r="CH62" s="157"/>
      <c r="CI62" s="157"/>
      <c r="CJ62" s="157"/>
      <c r="CK62" s="157"/>
      <c r="CL62" s="157"/>
      <c r="CM62" s="157"/>
      <c r="CN62" s="157"/>
      <c r="CO62" s="157"/>
      <c r="CP62" s="157"/>
      <c r="CQ62" s="157"/>
      <c r="CR62" s="157"/>
      <c r="CS62" s="157"/>
      <c r="CT62" s="157"/>
      <c r="CU62" s="157"/>
      <c r="CV62" s="157"/>
      <c r="CW62" s="157"/>
      <c r="CX62" s="157"/>
      <c r="CY62" s="157"/>
      <c r="CZ62" s="157"/>
      <c r="DA62" s="157"/>
      <c r="DB62" s="157"/>
      <c r="DC62" s="157"/>
      <c r="DD62" s="157"/>
      <c r="DE62" s="157"/>
      <c r="DF62" s="157"/>
      <c r="DG62" s="157"/>
      <c r="DH62" s="157"/>
      <c r="DI62" s="157"/>
      <c r="DJ62" s="157"/>
      <c r="DK62" s="157"/>
      <c r="DL62" s="157"/>
      <c r="DM62" s="157"/>
      <c r="DN62" s="157"/>
      <c r="DO62" s="157"/>
      <c r="DP62" s="157"/>
      <c r="DQ62" s="157"/>
      <c r="DR62" s="157"/>
      <c r="DS62" s="157"/>
      <c r="DT62" s="157"/>
      <c r="DU62" s="157"/>
      <c r="DV62" s="157"/>
      <c r="DW62" s="157"/>
      <c r="DX62" s="157"/>
      <c r="DY62" s="157"/>
      <c r="DZ62" s="157"/>
      <c r="EA62" s="157"/>
      <c r="EB62" s="157"/>
      <c r="EC62" s="157"/>
      <c r="ED62" s="157"/>
      <c r="EE62" s="157"/>
      <c r="EF62" s="157"/>
      <c r="EG62" s="157"/>
      <c r="EH62" s="157"/>
      <c r="EI62" s="157"/>
      <c r="EJ62" s="157"/>
      <c r="EK62" s="157"/>
      <c r="EL62" s="157"/>
      <c r="EM62" s="157"/>
      <c r="EN62" s="157"/>
      <c r="EO62" s="157"/>
      <c r="EP62" s="157"/>
      <c r="EQ62" s="157"/>
      <c r="ER62" s="157"/>
      <c r="ES62" s="157"/>
      <c r="ET62" s="157"/>
      <c r="EU62" s="157"/>
      <c r="EV62" s="157"/>
      <c r="EW62" s="157"/>
      <c r="EX62" s="157"/>
      <c r="EY62" s="157"/>
      <c r="EZ62" s="157"/>
      <c r="FA62" s="157"/>
      <c r="FB62" s="157"/>
      <c r="FC62" s="157"/>
      <c r="FD62" s="157"/>
      <c r="FE62" s="157"/>
      <c r="FF62" s="157"/>
      <c r="FG62" s="157"/>
      <c r="FH62" s="157"/>
      <c r="FI62" s="157"/>
      <c r="FJ62" s="157"/>
      <c r="FK62" s="157"/>
      <c r="FL62" s="157"/>
      <c r="FM62" s="157"/>
      <c r="FN62" s="157"/>
      <c r="FO62" s="157"/>
      <c r="FP62" s="157"/>
      <c r="FQ62" s="157"/>
      <c r="FR62" s="157"/>
      <c r="FS62" s="157"/>
      <c r="FT62" s="157"/>
      <c r="FU62" s="157"/>
      <c r="FV62" s="157"/>
      <c r="FW62" s="157"/>
      <c r="FX62" s="157"/>
      <c r="FY62" s="157"/>
      <c r="FZ62" s="157"/>
      <c r="GA62" s="157"/>
      <c r="GB62" s="157"/>
      <c r="GC62" s="157"/>
      <c r="GD62" s="157"/>
      <c r="GE62" s="157"/>
      <c r="GF62" s="157"/>
      <c r="GG62" s="157"/>
      <c r="GH62" s="157"/>
      <c r="GI62" s="157"/>
      <c r="GJ62" s="157"/>
      <c r="GK62" s="157"/>
      <c r="GL62" s="157"/>
      <c r="GM62" s="157"/>
      <c r="GN62" s="157"/>
      <c r="GO62" s="157"/>
      <c r="GP62" s="157"/>
      <c r="GQ62" s="157"/>
      <c r="GR62" s="157"/>
      <c r="GS62" s="157"/>
      <c r="GT62" s="157"/>
      <c r="GU62" s="157"/>
      <c r="GV62" s="157"/>
      <c r="GW62" s="157"/>
      <c r="GX62" s="157"/>
      <c r="GY62" s="157"/>
      <c r="GZ62" s="157"/>
      <c r="HA62" s="157"/>
      <c r="HB62" s="157"/>
      <c r="HC62" s="157"/>
      <c r="HD62" s="157"/>
      <c r="HE62" s="157"/>
      <c r="HF62" s="157"/>
      <c r="HG62" s="157"/>
      <c r="HH62" s="157"/>
      <c r="HI62" s="157"/>
      <c r="HJ62" s="157"/>
      <c r="HK62" s="157"/>
      <c r="HL62" s="157"/>
      <c r="HM62" s="157"/>
      <c r="HN62" s="157"/>
      <c r="HO62" s="157"/>
      <c r="HP62" s="157"/>
      <c r="HQ62" s="157"/>
      <c r="HR62" s="157"/>
      <c r="HS62" s="157"/>
      <c r="HT62" s="157"/>
      <c r="HU62" s="157"/>
      <c r="HV62" s="157"/>
      <c r="HW62" s="157"/>
      <c r="HX62" s="157"/>
      <c r="HY62" s="157"/>
      <c r="HZ62" s="157"/>
      <c r="IA62" s="157"/>
      <c r="IB62" s="157"/>
      <c r="IC62" s="157"/>
      <c r="ID62" s="157"/>
      <c r="IE62" s="157"/>
      <c r="IF62" s="157"/>
      <c r="IG62" s="157"/>
      <c r="IH62" s="157"/>
      <c r="II62" s="157"/>
      <c r="IJ62" s="157"/>
      <c r="IK62" s="157"/>
      <c r="IL62" s="157"/>
    </row>
    <row r="63" spans="1:246" s="158" customFormat="1" ht="12.75" customHeight="1" x14ac:dyDescent="0.25">
      <c r="A63" s="156"/>
      <c r="B63" s="203" t="s">
        <v>111</v>
      </c>
      <c r="C63" s="208" t="s">
        <v>116</v>
      </c>
      <c r="D63" s="208">
        <v>3</v>
      </c>
      <c r="E63" s="208" t="s">
        <v>102</v>
      </c>
      <c r="F63" s="206">
        <v>26010</v>
      </c>
      <c r="G63" s="207">
        <f t="shared" si="1"/>
        <v>78030</v>
      </c>
      <c r="H63" s="135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  <c r="CC63" s="157"/>
      <c r="CD63" s="157"/>
      <c r="CE63" s="157"/>
      <c r="CF63" s="157"/>
      <c r="CG63" s="157"/>
      <c r="CH63" s="157"/>
      <c r="CI63" s="157"/>
      <c r="CJ63" s="157"/>
      <c r="CK63" s="157"/>
      <c r="CL63" s="157"/>
      <c r="CM63" s="157"/>
      <c r="CN63" s="157"/>
      <c r="CO63" s="157"/>
      <c r="CP63" s="157"/>
      <c r="CQ63" s="157"/>
      <c r="CR63" s="157"/>
      <c r="CS63" s="157"/>
      <c r="CT63" s="157"/>
      <c r="CU63" s="157"/>
      <c r="CV63" s="157"/>
      <c r="CW63" s="157"/>
      <c r="CX63" s="157"/>
      <c r="CY63" s="157"/>
      <c r="CZ63" s="157"/>
      <c r="DA63" s="157"/>
      <c r="DB63" s="157"/>
      <c r="DC63" s="157"/>
      <c r="DD63" s="157"/>
      <c r="DE63" s="157"/>
      <c r="DF63" s="157"/>
      <c r="DG63" s="157"/>
      <c r="DH63" s="157"/>
      <c r="DI63" s="157"/>
      <c r="DJ63" s="157"/>
      <c r="DK63" s="157"/>
      <c r="DL63" s="157"/>
      <c r="DM63" s="157"/>
      <c r="DN63" s="157"/>
      <c r="DO63" s="157"/>
      <c r="DP63" s="157"/>
      <c r="DQ63" s="157"/>
      <c r="DR63" s="157"/>
      <c r="DS63" s="157"/>
      <c r="DT63" s="157"/>
      <c r="DU63" s="157"/>
      <c r="DV63" s="157"/>
      <c r="DW63" s="157"/>
      <c r="DX63" s="157"/>
      <c r="DY63" s="157"/>
      <c r="DZ63" s="157"/>
      <c r="EA63" s="157"/>
      <c r="EB63" s="157"/>
      <c r="EC63" s="157"/>
      <c r="ED63" s="157"/>
      <c r="EE63" s="157"/>
      <c r="EF63" s="157"/>
      <c r="EG63" s="157"/>
      <c r="EH63" s="157"/>
      <c r="EI63" s="157"/>
      <c r="EJ63" s="157"/>
      <c r="EK63" s="157"/>
      <c r="EL63" s="157"/>
      <c r="EM63" s="157"/>
      <c r="EN63" s="157"/>
      <c r="EO63" s="157"/>
      <c r="EP63" s="157"/>
      <c r="EQ63" s="157"/>
      <c r="ER63" s="157"/>
      <c r="ES63" s="157"/>
      <c r="ET63" s="157"/>
      <c r="EU63" s="157"/>
      <c r="EV63" s="157"/>
      <c r="EW63" s="157"/>
      <c r="EX63" s="157"/>
      <c r="EY63" s="157"/>
      <c r="EZ63" s="157"/>
      <c r="FA63" s="157"/>
      <c r="FB63" s="157"/>
      <c r="FC63" s="157"/>
      <c r="FD63" s="157"/>
      <c r="FE63" s="157"/>
      <c r="FF63" s="157"/>
      <c r="FG63" s="157"/>
      <c r="FH63" s="157"/>
      <c r="FI63" s="157"/>
      <c r="FJ63" s="157"/>
      <c r="FK63" s="157"/>
      <c r="FL63" s="157"/>
      <c r="FM63" s="157"/>
      <c r="FN63" s="157"/>
      <c r="FO63" s="157"/>
      <c r="FP63" s="157"/>
      <c r="FQ63" s="157"/>
      <c r="FR63" s="157"/>
      <c r="FS63" s="157"/>
      <c r="FT63" s="157"/>
      <c r="FU63" s="157"/>
      <c r="FV63" s="157"/>
      <c r="FW63" s="157"/>
      <c r="FX63" s="157"/>
      <c r="FY63" s="157"/>
      <c r="FZ63" s="157"/>
      <c r="GA63" s="157"/>
      <c r="GB63" s="157"/>
      <c r="GC63" s="157"/>
      <c r="GD63" s="157"/>
      <c r="GE63" s="157"/>
      <c r="GF63" s="157"/>
      <c r="GG63" s="157"/>
      <c r="GH63" s="157"/>
      <c r="GI63" s="157"/>
      <c r="GJ63" s="157"/>
      <c r="GK63" s="157"/>
      <c r="GL63" s="157"/>
      <c r="GM63" s="157"/>
      <c r="GN63" s="157"/>
      <c r="GO63" s="157"/>
      <c r="GP63" s="157"/>
      <c r="GQ63" s="157"/>
      <c r="GR63" s="157"/>
      <c r="GS63" s="157"/>
      <c r="GT63" s="157"/>
      <c r="GU63" s="157"/>
      <c r="GV63" s="157"/>
      <c r="GW63" s="157"/>
      <c r="GX63" s="157"/>
      <c r="GY63" s="157"/>
      <c r="GZ63" s="157"/>
      <c r="HA63" s="157"/>
      <c r="HB63" s="157"/>
      <c r="HC63" s="157"/>
      <c r="HD63" s="157"/>
      <c r="HE63" s="157"/>
      <c r="HF63" s="157"/>
      <c r="HG63" s="157"/>
      <c r="HH63" s="157"/>
      <c r="HI63" s="157"/>
      <c r="HJ63" s="157"/>
      <c r="HK63" s="157"/>
      <c r="HL63" s="157"/>
      <c r="HM63" s="157"/>
      <c r="HN63" s="157"/>
      <c r="HO63" s="157"/>
      <c r="HP63" s="157"/>
      <c r="HQ63" s="157"/>
      <c r="HR63" s="157"/>
      <c r="HS63" s="157"/>
      <c r="HT63" s="157"/>
      <c r="HU63" s="157"/>
      <c r="HV63" s="157"/>
      <c r="HW63" s="157"/>
      <c r="HX63" s="157"/>
      <c r="HY63" s="157"/>
      <c r="HZ63" s="157"/>
      <c r="IA63" s="157"/>
      <c r="IB63" s="157"/>
      <c r="IC63" s="157"/>
      <c r="ID63" s="157"/>
      <c r="IE63" s="157"/>
      <c r="IF63" s="157"/>
      <c r="IG63" s="157"/>
      <c r="IH63" s="157"/>
      <c r="II63" s="157"/>
      <c r="IJ63" s="157"/>
      <c r="IK63" s="157"/>
      <c r="IL63" s="157"/>
    </row>
    <row r="64" spans="1:246" s="202" customFormat="1" ht="12.75" customHeight="1" x14ac:dyDescent="0.25">
      <c r="A64" s="199"/>
      <c r="B64" s="203" t="s">
        <v>112</v>
      </c>
      <c r="C64" s="204" t="s">
        <v>116</v>
      </c>
      <c r="D64" s="205">
        <v>0.5</v>
      </c>
      <c r="E64" s="204" t="s">
        <v>109</v>
      </c>
      <c r="F64" s="206">
        <v>50694</v>
      </c>
      <c r="G64" s="207">
        <f t="shared" si="1"/>
        <v>25347</v>
      </c>
      <c r="H64" s="200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  <c r="DO64" s="201"/>
      <c r="DP64" s="201"/>
      <c r="DQ64" s="201"/>
      <c r="DR64" s="201"/>
      <c r="DS64" s="201"/>
      <c r="DT64" s="201"/>
      <c r="DU64" s="201"/>
      <c r="DV64" s="201"/>
      <c r="DW64" s="201"/>
      <c r="DX64" s="201"/>
      <c r="DY64" s="201"/>
      <c r="DZ64" s="201"/>
      <c r="EA64" s="201"/>
      <c r="EB64" s="201"/>
      <c r="EC64" s="201"/>
      <c r="ED64" s="201"/>
      <c r="EE64" s="201"/>
      <c r="EF64" s="201"/>
      <c r="EG64" s="201"/>
      <c r="EH64" s="201"/>
      <c r="EI64" s="201"/>
      <c r="EJ64" s="201"/>
      <c r="EK64" s="201"/>
      <c r="EL64" s="201"/>
      <c r="EM64" s="201"/>
      <c r="EN64" s="201"/>
      <c r="EO64" s="201"/>
      <c r="EP64" s="201"/>
      <c r="EQ64" s="201"/>
      <c r="ER64" s="201"/>
      <c r="ES64" s="201"/>
      <c r="ET64" s="201"/>
      <c r="EU64" s="201"/>
      <c r="EV64" s="201"/>
      <c r="EW64" s="201"/>
      <c r="EX64" s="201"/>
      <c r="EY64" s="201"/>
      <c r="EZ64" s="201"/>
      <c r="FA64" s="201"/>
      <c r="FB64" s="201"/>
      <c r="FC64" s="201"/>
      <c r="FD64" s="201"/>
      <c r="FE64" s="201"/>
      <c r="FF64" s="201"/>
      <c r="FG64" s="201"/>
      <c r="FH64" s="201"/>
      <c r="FI64" s="201"/>
      <c r="FJ64" s="201"/>
      <c r="FK64" s="201"/>
      <c r="FL64" s="201"/>
      <c r="FM64" s="201"/>
      <c r="FN64" s="201"/>
      <c r="FO64" s="201"/>
      <c r="FP64" s="201"/>
      <c r="FQ64" s="201"/>
      <c r="FR64" s="201"/>
      <c r="FS64" s="201"/>
      <c r="FT64" s="201"/>
      <c r="FU64" s="201"/>
      <c r="FV64" s="201"/>
      <c r="FW64" s="201"/>
      <c r="FX64" s="201"/>
      <c r="FY64" s="201"/>
      <c r="FZ64" s="201"/>
      <c r="GA64" s="201"/>
      <c r="GB64" s="201"/>
      <c r="GC64" s="201"/>
      <c r="GD64" s="201"/>
      <c r="GE64" s="201"/>
      <c r="GF64" s="201"/>
      <c r="GG64" s="201"/>
      <c r="GH64" s="201"/>
      <c r="GI64" s="201"/>
      <c r="GJ64" s="201"/>
      <c r="GK64" s="201"/>
      <c r="GL64" s="201"/>
      <c r="GM64" s="201"/>
      <c r="GN64" s="201"/>
      <c r="GO64" s="201"/>
      <c r="GP64" s="201"/>
      <c r="GQ64" s="201"/>
      <c r="GR64" s="201"/>
      <c r="GS64" s="201"/>
      <c r="GT64" s="201"/>
      <c r="GU64" s="201"/>
      <c r="GV64" s="201"/>
      <c r="GW64" s="201"/>
      <c r="GX64" s="201"/>
      <c r="GY64" s="201"/>
      <c r="GZ64" s="201"/>
      <c r="HA64" s="201"/>
      <c r="HB64" s="201"/>
      <c r="HC64" s="201"/>
      <c r="HD64" s="201"/>
      <c r="HE64" s="201"/>
      <c r="HF64" s="201"/>
      <c r="HG64" s="201"/>
      <c r="HH64" s="201"/>
      <c r="HI64" s="201"/>
      <c r="HJ64" s="201"/>
      <c r="HK64" s="201"/>
      <c r="HL64" s="201"/>
      <c r="HM64" s="201"/>
      <c r="HN64" s="201"/>
      <c r="HO64" s="201"/>
      <c r="HP64" s="201"/>
      <c r="HQ64" s="201"/>
      <c r="HR64" s="201"/>
      <c r="HS64" s="201"/>
      <c r="HT64" s="201"/>
      <c r="HU64" s="201"/>
      <c r="HV64" s="201"/>
      <c r="HW64" s="201"/>
      <c r="HX64" s="201"/>
      <c r="HY64" s="201"/>
      <c r="HZ64" s="201"/>
      <c r="IA64" s="201"/>
      <c r="IB64" s="201"/>
      <c r="IC64" s="201"/>
      <c r="ID64" s="201"/>
      <c r="IE64" s="201"/>
      <c r="IF64" s="201"/>
      <c r="IG64" s="201"/>
      <c r="IH64" s="201"/>
      <c r="II64" s="201"/>
      <c r="IJ64" s="201"/>
      <c r="IK64" s="201"/>
      <c r="IL64" s="201"/>
    </row>
    <row r="65" spans="1:246" s="158" customFormat="1" ht="12.75" customHeight="1" x14ac:dyDescent="0.25">
      <c r="A65" s="156"/>
      <c r="B65" s="203" t="s">
        <v>113</v>
      </c>
      <c r="C65" s="204" t="s">
        <v>116</v>
      </c>
      <c r="D65" s="205">
        <v>3</v>
      </c>
      <c r="E65" s="204" t="s">
        <v>114</v>
      </c>
      <c r="F65" s="206">
        <v>18875.189999999999</v>
      </c>
      <c r="G65" s="207">
        <f t="shared" si="1"/>
        <v>56625.569999999992</v>
      </c>
      <c r="H65" s="135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157"/>
      <c r="BY65" s="157"/>
      <c r="BZ65" s="157"/>
      <c r="CA65" s="157"/>
      <c r="CB65" s="157"/>
      <c r="CC65" s="157"/>
      <c r="CD65" s="157"/>
      <c r="CE65" s="157"/>
      <c r="CF65" s="157"/>
      <c r="CG65" s="157"/>
      <c r="CH65" s="157"/>
      <c r="CI65" s="157"/>
      <c r="CJ65" s="157"/>
      <c r="CK65" s="157"/>
      <c r="CL65" s="157"/>
      <c r="CM65" s="157"/>
      <c r="CN65" s="157"/>
      <c r="CO65" s="157"/>
      <c r="CP65" s="157"/>
      <c r="CQ65" s="157"/>
      <c r="CR65" s="157"/>
      <c r="CS65" s="157"/>
      <c r="CT65" s="157"/>
      <c r="CU65" s="157"/>
      <c r="CV65" s="157"/>
      <c r="CW65" s="157"/>
      <c r="CX65" s="157"/>
      <c r="CY65" s="157"/>
      <c r="CZ65" s="157"/>
      <c r="DA65" s="157"/>
      <c r="DB65" s="157"/>
      <c r="DC65" s="157"/>
      <c r="DD65" s="157"/>
      <c r="DE65" s="157"/>
      <c r="DF65" s="157"/>
      <c r="DG65" s="157"/>
      <c r="DH65" s="157"/>
      <c r="DI65" s="157"/>
      <c r="DJ65" s="157"/>
      <c r="DK65" s="157"/>
      <c r="DL65" s="157"/>
      <c r="DM65" s="157"/>
      <c r="DN65" s="157"/>
      <c r="DO65" s="157"/>
      <c r="DP65" s="157"/>
      <c r="DQ65" s="157"/>
      <c r="DR65" s="157"/>
      <c r="DS65" s="157"/>
      <c r="DT65" s="157"/>
      <c r="DU65" s="157"/>
      <c r="DV65" s="157"/>
      <c r="DW65" s="157"/>
      <c r="DX65" s="157"/>
      <c r="DY65" s="157"/>
      <c r="DZ65" s="157"/>
      <c r="EA65" s="157"/>
      <c r="EB65" s="157"/>
      <c r="EC65" s="157"/>
      <c r="ED65" s="157"/>
      <c r="EE65" s="157"/>
      <c r="EF65" s="157"/>
      <c r="EG65" s="157"/>
      <c r="EH65" s="157"/>
      <c r="EI65" s="157"/>
      <c r="EJ65" s="157"/>
      <c r="EK65" s="157"/>
      <c r="EL65" s="157"/>
      <c r="EM65" s="157"/>
      <c r="EN65" s="157"/>
      <c r="EO65" s="157"/>
      <c r="EP65" s="157"/>
      <c r="EQ65" s="157"/>
      <c r="ER65" s="157"/>
      <c r="ES65" s="157"/>
      <c r="ET65" s="157"/>
      <c r="EU65" s="157"/>
      <c r="EV65" s="157"/>
      <c r="EW65" s="157"/>
      <c r="EX65" s="157"/>
      <c r="EY65" s="157"/>
      <c r="EZ65" s="157"/>
      <c r="FA65" s="157"/>
      <c r="FB65" s="157"/>
      <c r="FC65" s="157"/>
      <c r="FD65" s="157"/>
      <c r="FE65" s="157"/>
      <c r="FF65" s="157"/>
      <c r="FG65" s="157"/>
      <c r="FH65" s="157"/>
      <c r="FI65" s="157"/>
      <c r="FJ65" s="157"/>
      <c r="FK65" s="157"/>
      <c r="FL65" s="157"/>
      <c r="FM65" s="157"/>
      <c r="FN65" s="157"/>
      <c r="FO65" s="157"/>
      <c r="FP65" s="157"/>
      <c r="FQ65" s="157"/>
      <c r="FR65" s="157"/>
      <c r="FS65" s="157"/>
      <c r="FT65" s="157"/>
      <c r="FU65" s="157"/>
      <c r="FV65" s="157"/>
      <c r="FW65" s="157"/>
      <c r="FX65" s="157"/>
      <c r="FY65" s="157"/>
      <c r="FZ65" s="157"/>
      <c r="GA65" s="157"/>
      <c r="GB65" s="157"/>
      <c r="GC65" s="157"/>
      <c r="GD65" s="157"/>
      <c r="GE65" s="157"/>
      <c r="GF65" s="157"/>
      <c r="GG65" s="157"/>
      <c r="GH65" s="157"/>
      <c r="GI65" s="157"/>
      <c r="GJ65" s="157"/>
      <c r="GK65" s="157"/>
      <c r="GL65" s="157"/>
      <c r="GM65" s="157"/>
      <c r="GN65" s="157"/>
      <c r="GO65" s="157"/>
      <c r="GP65" s="157"/>
      <c r="GQ65" s="157"/>
      <c r="GR65" s="157"/>
      <c r="GS65" s="157"/>
      <c r="GT65" s="157"/>
      <c r="GU65" s="157"/>
      <c r="GV65" s="157"/>
      <c r="GW65" s="157"/>
      <c r="GX65" s="157"/>
      <c r="GY65" s="157"/>
      <c r="GZ65" s="157"/>
      <c r="HA65" s="157"/>
      <c r="HB65" s="157"/>
      <c r="HC65" s="157"/>
      <c r="HD65" s="157"/>
      <c r="HE65" s="157"/>
      <c r="HF65" s="157"/>
      <c r="HG65" s="157"/>
      <c r="HH65" s="157"/>
      <c r="HI65" s="157"/>
      <c r="HJ65" s="157"/>
      <c r="HK65" s="157"/>
      <c r="HL65" s="157"/>
      <c r="HM65" s="157"/>
      <c r="HN65" s="157"/>
      <c r="HO65" s="157"/>
      <c r="HP65" s="157"/>
      <c r="HQ65" s="157"/>
      <c r="HR65" s="157"/>
      <c r="HS65" s="157"/>
      <c r="HT65" s="157"/>
      <c r="HU65" s="157"/>
      <c r="HV65" s="157"/>
      <c r="HW65" s="157"/>
      <c r="HX65" s="157"/>
      <c r="HY65" s="157"/>
      <c r="HZ65" s="157"/>
      <c r="IA65" s="157"/>
      <c r="IB65" s="157"/>
      <c r="IC65" s="157"/>
      <c r="ID65" s="157"/>
      <c r="IE65" s="157"/>
      <c r="IF65" s="157"/>
      <c r="IG65" s="157"/>
      <c r="IH65" s="157"/>
      <c r="II65" s="157"/>
      <c r="IJ65" s="157"/>
      <c r="IK65" s="157"/>
      <c r="IL65" s="157"/>
    </row>
    <row r="66" spans="1:246" s="158" customFormat="1" ht="12.75" customHeight="1" x14ac:dyDescent="0.25">
      <c r="A66" s="156"/>
      <c r="B66" s="209" t="s">
        <v>35</v>
      </c>
      <c r="C66" s="208"/>
      <c r="D66" s="208"/>
      <c r="E66" s="208"/>
      <c r="F66" s="206"/>
      <c r="G66" s="207" t="s">
        <v>84</v>
      </c>
      <c r="H66" s="135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  <c r="CC66" s="157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  <c r="CN66" s="157"/>
      <c r="CO66" s="157"/>
      <c r="CP66" s="157"/>
      <c r="CQ66" s="157"/>
      <c r="CR66" s="157"/>
      <c r="CS66" s="157"/>
      <c r="CT66" s="157"/>
      <c r="CU66" s="157"/>
      <c r="CV66" s="157"/>
      <c r="CW66" s="157"/>
      <c r="CX66" s="157"/>
      <c r="CY66" s="157"/>
      <c r="CZ66" s="157"/>
      <c r="DA66" s="157"/>
      <c r="DB66" s="157"/>
      <c r="DC66" s="157"/>
      <c r="DD66" s="157"/>
      <c r="DE66" s="157"/>
      <c r="DF66" s="157"/>
      <c r="DG66" s="157"/>
      <c r="DH66" s="157"/>
      <c r="DI66" s="157"/>
      <c r="DJ66" s="157"/>
      <c r="DK66" s="157"/>
      <c r="DL66" s="157"/>
      <c r="DM66" s="157"/>
      <c r="DN66" s="157"/>
      <c r="DO66" s="157"/>
      <c r="DP66" s="157"/>
      <c r="DQ66" s="157"/>
      <c r="DR66" s="157"/>
      <c r="DS66" s="157"/>
      <c r="DT66" s="157"/>
      <c r="DU66" s="157"/>
      <c r="DV66" s="157"/>
      <c r="DW66" s="157"/>
      <c r="DX66" s="157"/>
      <c r="DY66" s="157"/>
      <c r="DZ66" s="157"/>
      <c r="EA66" s="157"/>
      <c r="EB66" s="157"/>
      <c r="EC66" s="157"/>
      <c r="ED66" s="157"/>
      <c r="EE66" s="157"/>
      <c r="EF66" s="157"/>
      <c r="EG66" s="157"/>
      <c r="EH66" s="157"/>
      <c r="EI66" s="157"/>
      <c r="EJ66" s="157"/>
      <c r="EK66" s="157"/>
      <c r="EL66" s="157"/>
      <c r="EM66" s="157"/>
      <c r="EN66" s="157"/>
      <c r="EO66" s="157"/>
      <c r="EP66" s="157"/>
      <c r="EQ66" s="157"/>
      <c r="ER66" s="157"/>
      <c r="ES66" s="157"/>
      <c r="ET66" s="157"/>
      <c r="EU66" s="157"/>
      <c r="EV66" s="157"/>
      <c r="EW66" s="157"/>
      <c r="EX66" s="157"/>
      <c r="EY66" s="157"/>
      <c r="EZ66" s="157"/>
      <c r="FA66" s="157"/>
      <c r="FB66" s="157"/>
      <c r="FC66" s="157"/>
      <c r="FD66" s="157"/>
      <c r="FE66" s="157"/>
      <c r="FF66" s="157"/>
      <c r="FG66" s="157"/>
      <c r="FH66" s="157"/>
      <c r="FI66" s="157"/>
      <c r="FJ66" s="157"/>
      <c r="FK66" s="157"/>
      <c r="FL66" s="157"/>
      <c r="FM66" s="157"/>
      <c r="FN66" s="157"/>
      <c r="FO66" s="157"/>
      <c r="FP66" s="157"/>
      <c r="FQ66" s="157"/>
      <c r="FR66" s="157"/>
      <c r="FS66" s="157"/>
      <c r="FT66" s="157"/>
      <c r="FU66" s="157"/>
      <c r="FV66" s="157"/>
      <c r="FW66" s="157"/>
      <c r="FX66" s="157"/>
      <c r="FY66" s="157"/>
      <c r="FZ66" s="157"/>
      <c r="GA66" s="157"/>
      <c r="GB66" s="157"/>
      <c r="GC66" s="157"/>
      <c r="GD66" s="157"/>
      <c r="GE66" s="157"/>
      <c r="GF66" s="157"/>
      <c r="GG66" s="157"/>
      <c r="GH66" s="157"/>
      <c r="GI66" s="157"/>
      <c r="GJ66" s="157"/>
      <c r="GK66" s="157"/>
      <c r="GL66" s="157"/>
      <c r="GM66" s="157"/>
      <c r="GN66" s="157"/>
      <c r="GO66" s="157"/>
      <c r="GP66" s="157"/>
      <c r="GQ66" s="157"/>
      <c r="GR66" s="157"/>
      <c r="GS66" s="157"/>
      <c r="GT66" s="157"/>
      <c r="GU66" s="157"/>
      <c r="GV66" s="157"/>
      <c r="GW66" s="157"/>
      <c r="GX66" s="157"/>
      <c r="GY66" s="157"/>
      <c r="GZ66" s="157"/>
      <c r="HA66" s="157"/>
      <c r="HB66" s="157"/>
      <c r="HC66" s="157"/>
      <c r="HD66" s="157"/>
      <c r="HE66" s="157"/>
      <c r="HF66" s="157"/>
      <c r="HG66" s="157"/>
      <c r="HH66" s="157"/>
      <c r="HI66" s="157"/>
      <c r="HJ66" s="157"/>
      <c r="HK66" s="157"/>
      <c r="HL66" s="157"/>
      <c r="HM66" s="157"/>
      <c r="HN66" s="157"/>
      <c r="HO66" s="157"/>
      <c r="HP66" s="157"/>
      <c r="HQ66" s="157"/>
      <c r="HR66" s="157"/>
      <c r="HS66" s="157"/>
      <c r="HT66" s="157"/>
      <c r="HU66" s="157"/>
      <c r="HV66" s="157"/>
      <c r="HW66" s="157"/>
      <c r="HX66" s="157"/>
      <c r="HY66" s="157"/>
      <c r="HZ66" s="157"/>
      <c r="IA66" s="157"/>
      <c r="IB66" s="157"/>
      <c r="IC66" s="157"/>
      <c r="ID66" s="157"/>
      <c r="IE66" s="157"/>
      <c r="IF66" s="157"/>
      <c r="IG66" s="157"/>
      <c r="IH66" s="157"/>
      <c r="II66" s="157"/>
      <c r="IJ66" s="157"/>
      <c r="IK66" s="157"/>
      <c r="IL66" s="157"/>
    </row>
    <row r="67" spans="1:246" s="158" customFormat="1" ht="12.75" customHeight="1" x14ac:dyDescent="0.25">
      <c r="A67" s="156"/>
      <c r="B67" s="211" t="s">
        <v>115</v>
      </c>
      <c r="C67" s="212" t="s">
        <v>116</v>
      </c>
      <c r="D67" s="213">
        <v>10</v>
      </c>
      <c r="E67" s="212" t="s">
        <v>125</v>
      </c>
      <c r="F67" s="214">
        <v>59564.539999999994</v>
      </c>
      <c r="G67" s="207">
        <f t="shared" si="1"/>
        <v>595645.39999999991</v>
      </c>
      <c r="H67" s="135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  <c r="CC67" s="157"/>
      <c r="CD67" s="157"/>
      <c r="CE67" s="157"/>
      <c r="CF67" s="157"/>
      <c r="CG67" s="157"/>
      <c r="CH67" s="157"/>
      <c r="CI67" s="157"/>
      <c r="CJ67" s="157"/>
      <c r="CK67" s="157"/>
      <c r="CL67" s="157"/>
      <c r="CM67" s="157"/>
      <c r="CN67" s="157"/>
      <c r="CO67" s="157"/>
      <c r="CP67" s="157"/>
      <c r="CQ67" s="157"/>
      <c r="CR67" s="157"/>
      <c r="CS67" s="157"/>
      <c r="CT67" s="157"/>
      <c r="CU67" s="157"/>
      <c r="CV67" s="157"/>
      <c r="CW67" s="157"/>
      <c r="CX67" s="157"/>
      <c r="CY67" s="157"/>
      <c r="CZ67" s="157"/>
      <c r="DA67" s="157"/>
      <c r="DB67" s="157"/>
      <c r="DC67" s="157"/>
      <c r="DD67" s="157"/>
      <c r="DE67" s="157"/>
      <c r="DF67" s="157"/>
      <c r="DG67" s="157"/>
      <c r="DH67" s="157"/>
      <c r="DI67" s="157"/>
      <c r="DJ67" s="157"/>
      <c r="DK67" s="157"/>
      <c r="DL67" s="157"/>
      <c r="DM67" s="157"/>
      <c r="DN67" s="157"/>
      <c r="DO67" s="157"/>
      <c r="DP67" s="157"/>
      <c r="DQ67" s="157"/>
      <c r="DR67" s="157"/>
      <c r="DS67" s="157"/>
      <c r="DT67" s="157"/>
      <c r="DU67" s="157"/>
      <c r="DV67" s="157"/>
      <c r="DW67" s="157"/>
      <c r="DX67" s="157"/>
      <c r="DY67" s="157"/>
      <c r="DZ67" s="157"/>
      <c r="EA67" s="157"/>
      <c r="EB67" s="157"/>
      <c r="EC67" s="157"/>
      <c r="ED67" s="157"/>
      <c r="EE67" s="157"/>
      <c r="EF67" s="157"/>
      <c r="EG67" s="157"/>
      <c r="EH67" s="157"/>
      <c r="EI67" s="157"/>
      <c r="EJ67" s="157"/>
      <c r="EK67" s="157"/>
      <c r="EL67" s="157"/>
      <c r="EM67" s="157"/>
      <c r="EN67" s="157"/>
      <c r="EO67" s="157"/>
      <c r="EP67" s="157"/>
      <c r="EQ67" s="157"/>
      <c r="ER67" s="157"/>
      <c r="ES67" s="157"/>
      <c r="ET67" s="157"/>
      <c r="EU67" s="157"/>
      <c r="EV67" s="157"/>
      <c r="EW67" s="157"/>
      <c r="EX67" s="157"/>
      <c r="EY67" s="157"/>
      <c r="EZ67" s="157"/>
      <c r="FA67" s="157"/>
      <c r="FB67" s="157"/>
      <c r="FC67" s="157"/>
      <c r="FD67" s="157"/>
      <c r="FE67" s="157"/>
      <c r="FF67" s="157"/>
      <c r="FG67" s="157"/>
      <c r="FH67" s="157"/>
      <c r="FI67" s="157"/>
      <c r="FJ67" s="157"/>
      <c r="FK67" s="157"/>
      <c r="FL67" s="157"/>
      <c r="FM67" s="157"/>
      <c r="FN67" s="157"/>
      <c r="FO67" s="157"/>
      <c r="FP67" s="157"/>
      <c r="FQ67" s="157"/>
      <c r="FR67" s="157"/>
      <c r="FS67" s="157"/>
      <c r="FT67" s="157"/>
      <c r="FU67" s="157"/>
      <c r="FV67" s="157"/>
      <c r="FW67" s="157"/>
      <c r="FX67" s="157"/>
      <c r="FY67" s="157"/>
      <c r="FZ67" s="157"/>
      <c r="GA67" s="157"/>
      <c r="GB67" s="157"/>
      <c r="GC67" s="157"/>
      <c r="GD67" s="157"/>
      <c r="GE67" s="157"/>
      <c r="GF67" s="157"/>
      <c r="GG67" s="157"/>
      <c r="GH67" s="157"/>
      <c r="GI67" s="157"/>
      <c r="GJ67" s="157"/>
      <c r="GK67" s="157"/>
      <c r="GL67" s="157"/>
      <c r="GM67" s="157"/>
      <c r="GN67" s="157"/>
      <c r="GO67" s="157"/>
      <c r="GP67" s="157"/>
      <c r="GQ67" s="157"/>
      <c r="GR67" s="157"/>
      <c r="GS67" s="157"/>
      <c r="GT67" s="157"/>
      <c r="GU67" s="157"/>
      <c r="GV67" s="157"/>
      <c r="GW67" s="157"/>
      <c r="GX67" s="157"/>
      <c r="GY67" s="157"/>
      <c r="GZ67" s="157"/>
      <c r="HA67" s="157"/>
      <c r="HB67" s="157"/>
      <c r="HC67" s="157"/>
      <c r="HD67" s="157"/>
      <c r="HE67" s="157"/>
      <c r="HF67" s="157"/>
      <c r="HG67" s="157"/>
      <c r="HH67" s="157"/>
      <c r="HI67" s="157"/>
      <c r="HJ67" s="157"/>
      <c r="HK67" s="157"/>
      <c r="HL67" s="157"/>
      <c r="HM67" s="157"/>
      <c r="HN67" s="157"/>
      <c r="HO67" s="157"/>
      <c r="HP67" s="157"/>
      <c r="HQ67" s="157"/>
      <c r="HR67" s="157"/>
      <c r="HS67" s="157"/>
      <c r="HT67" s="157"/>
      <c r="HU67" s="157"/>
      <c r="HV67" s="157"/>
      <c r="HW67" s="157"/>
      <c r="HX67" s="157"/>
      <c r="HY67" s="157"/>
      <c r="HZ67" s="157"/>
      <c r="IA67" s="157"/>
      <c r="IB67" s="157"/>
      <c r="IC67" s="157"/>
      <c r="ID67" s="157"/>
      <c r="IE67" s="157"/>
      <c r="IF67" s="157"/>
      <c r="IG67" s="157"/>
      <c r="IH67" s="157"/>
      <c r="II67" s="157"/>
      <c r="IJ67" s="157"/>
      <c r="IK67" s="157"/>
      <c r="IL67" s="157"/>
    </row>
    <row r="68" spans="1:246" ht="13.5" customHeight="1" x14ac:dyDescent="0.25">
      <c r="A68" s="44"/>
      <c r="B68" s="148" t="s">
        <v>34</v>
      </c>
      <c r="C68" s="149"/>
      <c r="D68" s="149"/>
      <c r="E68" s="149"/>
      <c r="F68" s="149"/>
      <c r="G68" s="150">
        <f>SUM(G44:G67)</f>
        <v>4367689.2799999993</v>
      </c>
      <c r="H68" s="136"/>
    </row>
    <row r="69" spans="1:246" ht="12" customHeight="1" x14ac:dyDescent="0.25">
      <c r="A69" s="2"/>
      <c r="B69" s="144"/>
      <c r="C69" s="145"/>
      <c r="D69" s="145"/>
      <c r="E69" s="146"/>
      <c r="F69" s="147"/>
      <c r="G69" s="147"/>
      <c r="H69" s="130"/>
    </row>
    <row r="70" spans="1:246" ht="12" customHeight="1" x14ac:dyDescent="0.25">
      <c r="A70" s="5"/>
      <c r="B70" s="28" t="s">
        <v>35</v>
      </c>
      <c r="C70" s="29"/>
      <c r="D70" s="30"/>
      <c r="E70" s="30"/>
      <c r="F70" s="30"/>
      <c r="G70" s="30"/>
      <c r="H70" s="126"/>
    </row>
    <row r="71" spans="1:246" ht="24" customHeight="1" x14ac:dyDescent="0.25">
      <c r="A71" s="5"/>
      <c r="B71" s="31" t="s">
        <v>36</v>
      </c>
      <c r="C71" s="32" t="s">
        <v>29</v>
      </c>
      <c r="D71" s="32" t="s">
        <v>30</v>
      </c>
      <c r="E71" s="31" t="s">
        <v>17</v>
      </c>
      <c r="F71" s="32" t="s">
        <v>18</v>
      </c>
      <c r="G71" s="31" t="s">
        <v>19</v>
      </c>
      <c r="H71" s="131"/>
    </row>
    <row r="72" spans="1:246" ht="12.75" customHeight="1" x14ac:dyDescent="0.25">
      <c r="A72" s="17"/>
      <c r="B72" s="11" t="s">
        <v>117</v>
      </c>
      <c r="C72" s="33" t="s">
        <v>118</v>
      </c>
      <c r="D72" s="81">
        <v>1</v>
      </c>
      <c r="E72" s="25" t="s">
        <v>83</v>
      </c>
      <c r="F72" s="81">
        <v>36397</v>
      </c>
      <c r="G72" s="81">
        <f>D72*F72</f>
        <v>36397</v>
      </c>
      <c r="H72" s="135"/>
      <c r="I72" s="215" t="s">
        <v>84</v>
      </c>
      <c r="J72" s="215" t="s">
        <v>84</v>
      </c>
    </row>
    <row r="73" spans="1:246" ht="13.5" customHeight="1" x14ac:dyDescent="0.25">
      <c r="A73" s="5"/>
      <c r="B73" s="34" t="s">
        <v>37</v>
      </c>
      <c r="C73" s="35"/>
      <c r="D73" s="35"/>
      <c r="E73" s="35"/>
      <c r="F73" s="35"/>
      <c r="G73" s="82">
        <f>SUM(G72)</f>
        <v>36397</v>
      </c>
      <c r="H73" s="136"/>
    </row>
    <row r="74" spans="1:246" ht="12" customHeight="1" x14ac:dyDescent="0.25">
      <c r="A74" s="2"/>
      <c r="B74" s="47"/>
      <c r="C74" s="47"/>
      <c r="D74" s="47"/>
      <c r="E74" s="83"/>
      <c r="F74" s="84"/>
      <c r="G74" s="84"/>
      <c r="H74" s="130"/>
    </row>
    <row r="75" spans="1:246" ht="12" customHeight="1" x14ac:dyDescent="0.25">
      <c r="A75" s="44"/>
      <c r="B75" s="48" t="s">
        <v>38</v>
      </c>
      <c r="C75" s="49"/>
      <c r="D75" s="49"/>
      <c r="E75" s="85"/>
      <c r="F75" s="85"/>
      <c r="G75" s="86">
        <f>G28+G33+G40+G68+G73</f>
        <v>9513086.2799999993</v>
      </c>
      <c r="H75" s="137"/>
    </row>
    <row r="76" spans="1:246" ht="12" customHeight="1" x14ac:dyDescent="0.25">
      <c r="A76" s="44"/>
      <c r="B76" s="50" t="s">
        <v>39</v>
      </c>
      <c r="C76" s="37"/>
      <c r="D76" s="37"/>
      <c r="E76" s="87"/>
      <c r="F76" s="87"/>
      <c r="G76" s="88">
        <f>G75*0.05</f>
        <v>475654.31400000001</v>
      </c>
      <c r="H76" s="137"/>
    </row>
    <row r="77" spans="1:246" ht="12" customHeight="1" x14ac:dyDescent="0.25">
      <c r="A77" s="44"/>
      <c r="B77" s="51" t="s">
        <v>40</v>
      </c>
      <c r="C77" s="36"/>
      <c r="D77" s="36"/>
      <c r="E77" s="89"/>
      <c r="F77" s="89"/>
      <c r="G77" s="90">
        <f>G76+G75</f>
        <v>9988740.5939999986</v>
      </c>
      <c r="H77" s="137"/>
    </row>
    <row r="78" spans="1:246" ht="12" customHeight="1" x14ac:dyDescent="0.25">
      <c r="A78" s="44"/>
      <c r="B78" s="50" t="s">
        <v>41</v>
      </c>
      <c r="C78" s="37"/>
      <c r="D78" s="37"/>
      <c r="E78" s="87"/>
      <c r="F78" s="87"/>
      <c r="G78" s="88">
        <f>G12</f>
        <v>14896000</v>
      </c>
      <c r="H78" s="137"/>
    </row>
    <row r="79" spans="1:246" ht="12" customHeight="1" x14ac:dyDescent="0.25">
      <c r="A79" s="44"/>
      <c r="B79" s="52" t="s">
        <v>42</v>
      </c>
      <c r="C79" s="53"/>
      <c r="D79" s="53"/>
      <c r="E79" s="91"/>
      <c r="F79" s="91"/>
      <c r="G79" s="92">
        <f>G78-G77</f>
        <v>4907259.4060000014</v>
      </c>
      <c r="H79" s="137"/>
    </row>
    <row r="80" spans="1:246" ht="12" customHeight="1" x14ac:dyDescent="0.25">
      <c r="A80" s="44"/>
      <c r="B80" s="45" t="s">
        <v>43</v>
      </c>
      <c r="C80" s="46"/>
      <c r="D80" s="46"/>
      <c r="E80" s="93"/>
      <c r="F80" s="93"/>
      <c r="G80" s="94"/>
      <c r="H80" s="137"/>
    </row>
    <row r="81" spans="1:8" ht="12.75" customHeight="1" thickBot="1" x14ac:dyDescent="0.3">
      <c r="A81" s="44"/>
      <c r="B81" s="54"/>
      <c r="C81" s="46"/>
      <c r="D81" s="46"/>
      <c r="E81" s="93"/>
      <c r="F81" s="93"/>
      <c r="G81" s="94"/>
      <c r="H81" s="137"/>
    </row>
    <row r="82" spans="1:8" ht="12" customHeight="1" x14ac:dyDescent="0.25">
      <c r="A82" s="44"/>
      <c r="B82" s="66" t="s">
        <v>44</v>
      </c>
      <c r="C82" s="67"/>
      <c r="D82" s="67"/>
      <c r="E82" s="95"/>
      <c r="F82" s="96"/>
      <c r="G82" s="94"/>
      <c r="H82" s="137"/>
    </row>
    <row r="83" spans="1:8" ht="12" customHeight="1" x14ac:dyDescent="0.25">
      <c r="A83" s="44"/>
      <c r="B83" s="68" t="s">
        <v>45</v>
      </c>
      <c r="C83" s="43"/>
      <c r="D83" s="43"/>
      <c r="E83" s="97"/>
      <c r="F83" s="98"/>
      <c r="G83" s="94"/>
      <c r="H83" s="137"/>
    </row>
    <row r="84" spans="1:8" ht="12" customHeight="1" x14ac:dyDescent="0.25">
      <c r="A84" s="44"/>
      <c r="B84" s="68" t="s">
        <v>46</v>
      </c>
      <c r="C84" s="43"/>
      <c r="D84" s="43"/>
      <c r="E84" s="97"/>
      <c r="F84" s="98"/>
      <c r="G84" s="94"/>
      <c r="H84" s="137"/>
    </row>
    <row r="85" spans="1:8" ht="12" customHeight="1" x14ac:dyDescent="0.25">
      <c r="A85" s="44"/>
      <c r="B85" s="68" t="s">
        <v>47</v>
      </c>
      <c r="C85" s="43"/>
      <c r="D85" s="43"/>
      <c r="E85" s="97"/>
      <c r="F85" s="98"/>
      <c r="G85" s="94"/>
      <c r="H85" s="137"/>
    </row>
    <row r="86" spans="1:8" ht="12" customHeight="1" x14ac:dyDescent="0.25">
      <c r="A86" s="44"/>
      <c r="B86" s="68" t="s">
        <v>48</v>
      </c>
      <c r="C86" s="43"/>
      <c r="D86" s="43"/>
      <c r="E86" s="97"/>
      <c r="F86" s="98"/>
      <c r="G86" s="94"/>
      <c r="H86" s="137"/>
    </row>
    <row r="87" spans="1:8" ht="12" customHeight="1" x14ac:dyDescent="0.25">
      <c r="A87" s="44"/>
      <c r="B87" s="68" t="s">
        <v>49</v>
      </c>
      <c r="C87" s="43"/>
      <c r="D87" s="43"/>
      <c r="E87" s="97"/>
      <c r="F87" s="98"/>
      <c r="G87" s="94"/>
      <c r="H87" s="137"/>
    </row>
    <row r="88" spans="1:8" ht="12.75" customHeight="1" thickBot="1" x14ac:dyDescent="0.3">
      <c r="A88" s="44"/>
      <c r="B88" s="69" t="s">
        <v>50</v>
      </c>
      <c r="C88" s="70"/>
      <c r="D88" s="70"/>
      <c r="E88" s="99"/>
      <c r="F88" s="100"/>
      <c r="G88" s="94"/>
      <c r="H88" s="137"/>
    </row>
    <row r="89" spans="1:8" ht="12.75" customHeight="1" x14ac:dyDescent="0.25">
      <c r="A89" s="44"/>
      <c r="B89" s="64"/>
      <c r="C89" s="43"/>
      <c r="D89" s="43"/>
      <c r="E89" s="97"/>
      <c r="F89" s="97"/>
      <c r="G89" s="94"/>
      <c r="H89" s="137"/>
    </row>
    <row r="90" spans="1:8" ht="15" customHeight="1" thickBot="1" x14ac:dyDescent="0.3">
      <c r="A90" s="44"/>
      <c r="B90" s="194" t="s">
        <v>51</v>
      </c>
      <c r="C90" s="195"/>
      <c r="D90" s="63"/>
      <c r="E90" s="101"/>
      <c r="F90" s="101"/>
      <c r="G90" s="94"/>
      <c r="H90" s="137"/>
    </row>
    <row r="91" spans="1:8" ht="12" customHeight="1" x14ac:dyDescent="0.25">
      <c r="A91" s="44"/>
      <c r="B91" s="56" t="s">
        <v>36</v>
      </c>
      <c r="C91" s="39" t="s">
        <v>52</v>
      </c>
      <c r="D91" s="57" t="s">
        <v>53</v>
      </c>
      <c r="E91" s="101"/>
      <c r="F91" s="101"/>
      <c r="G91" s="94"/>
      <c r="H91" s="137"/>
    </row>
    <row r="92" spans="1:8" ht="12" customHeight="1" x14ac:dyDescent="0.25">
      <c r="A92" s="44"/>
      <c r="B92" s="58" t="s">
        <v>54</v>
      </c>
      <c r="C92" s="40">
        <f>G28</f>
        <v>1893000</v>
      </c>
      <c r="D92" s="59">
        <f>(C92/C98)</f>
        <v>0.18951338080969693</v>
      </c>
      <c r="E92" s="101"/>
      <c r="F92" s="101"/>
      <c r="G92" s="94"/>
      <c r="H92" s="137"/>
    </row>
    <row r="93" spans="1:8" ht="12" customHeight="1" x14ac:dyDescent="0.25">
      <c r="A93" s="44"/>
      <c r="B93" s="58" t="s">
        <v>55</v>
      </c>
      <c r="C93" s="41">
        <v>0</v>
      </c>
      <c r="D93" s="59">
        <v>0</v>
      </c>
      <c r="E93" s="101"/>
      <c r="F93" s="101"/>
      <c r="G93" s="94"/>
      <c r="H93" s="137"/>
    </row>
    <row r="94" spans="1:8" ht="12" customHeight="1" x14ac:dyDescent="0.25">
      <c r="A94" s="44"/>
      <c r="B94" s="58" t="s">
        <v>56</v>
      </c>
      <c r="C94" s="40">
        <f>G40</f>
        <v>3216000</v>
      </c>
      <c r="D94" s="59">
        <f>(C94/C98)</f>
        <v>0.32196251066243281</v>
      </c>
      <c r="E94" s="101"/>
      <c r="F94" s="101"/>
      <c r="G94" s="94"/>
      <c r="H94" s="137"/>
    </row>
    <row r="95" spans="1:8" ht="12" customHeight="1" x14ac:dyDescent="0.25">
      <c r="A95" s="44"/>
      <c r="B95" s="58" t="s">
        <v>28</v>
      </c>
      <c r="C95" s="40">
        <f>G68</f>
        <v>4367689.2799999993</v>
      </c>
      <c r="D95" s="59">
        <f>(C95/C98)</f>
        <v>0.43726125820341832</v>
      </c>
      <c r="E95" s="101"/>
      <c r="F95" s="101"/>
      <c r="G95" s="94"/>
      <c r="H95" s="137"/>
    </row>
    <row r="96" spans="1:8" ht="12" customHeight="1" x14ac:dyDescent="0.25">
      <c r="A96" s="44"/>
      <c r="B96" s="58" t="s">
        <v>57</v>
      </c>
      <c r="C96" s="42">
        <f>G73</f>
        <v>36397</v>
      </c>
      <c r="D96" s="59">
        <f>(C96/C98)</f>
        <v>3.6438027054044053E-3</v>
      </c>
      <c r="E96" s="102"/>
      <c r="F96" s="102"/>
      <c r="G96" s="94"/>
      <c r="H96" s="137"/>
    </row>
    <row r="97" spans="1:8" ht="12" customHeight="1" x14ac:dyDescent="0.25">
      <c r="A97" s="44"/>
      <c r="B97" s="58" t="s">
        <v>58</v>
      </c>
      <c r="C97" s="42">
        <f>G76</f>
        <v>475654.31400000001</v>
      </c>
      <c r="D97" s="59">
        <f>(C97/C98)</f>
        <v>4.761904761904763E-2</v>
      </c>
      <c r="E97" s="102"/>
      <c r="F97" s="102"/>
      <c r="G97" s="94"/>
      <c r="H97" s="137"/>
    </row>
    <row r="98" spans="1:8" ht="12.75" customHeight="1" thickBot="1" x14ac:dyDescent="0.3">
      <c r="A98" s="44"/>
      <c r="B98" s="60" t="s">
        <v>59</v>
      </c>
      <c r="C98" s="61">
        <f>SUM(C92:C97)</f>
        <v>9988740.5939999986</v>
      </c>
      <c r="D98" s="62">
        <f>SUM(D92:D97)</f>
        <v>1.0000000000000002</v>
      </c>
      <c r="E98" s="102"/>
      <c r="F98" s="102"/>
      <c r="G98" s="94"/>
      <c r="H98" s="137"/>
    </row>
    <row r="99" spans="1:8" ht="12" customHeight="1" x14ac:dyDescent="0.25">
      <c r="A99" s="44"/>
      <c r="B99" s="54"/>
      <c r="C99" s="46"/>
      <c r="D99" s="46"/>
      <c r="E99" s="93"/>
      <c r="F99" s="93"/>
      <c r="G99" s="94"/>
      <c r="H99" s="137"/>
    </row>
    <row r="100" spans="1:8" ht="12.75" customHeight="1" x14ac:dyDescent="0.25">
      <c r="A100" s="44"/>
      <c r="B100" s="55"/>
      <c r="C100" s="46"/>
      <c r="D100" s="46"/>
      <c r="E100" s="93"/>
      <c r="F100" s="93"/>
      <c r="G100" s="94"/>
      <c r="H100" s="137"/>
    </row>
    <row r="101" spans="1:8" ht="12" customHeight="1" thickBot="1" x14ac:dyDescent="0.3">
      <c r="A101" s="38"/>
      <c r="B101" s="191" t="s">
        <v>121</v>
      </c>
      <c r="C101" s="192"/>
      <c r="D101" s="192"/>
      <c r="E101" s="193"/>
      <c r="F101" s="103"/>
      <c r="G101" s="94"/>
      <c r="H101" s="137"/>
    </row>
    <row r="102" spans="1:8" ht="12" customHeight="1" x14ac:dyDescent="0.25">
      <c r="A102" s="44"/>
      <c r="B102" s="71" t="s">
        <v>119</v>
      </c>
      <c r="C102" s="108">
        <v>2500</v>
      </c>
      <c r="D102" s="108">
        <f>G9</f>
        <v>3500</v>
      </c>
      <c r="E102" s="108">
        <v>4500</v>
      </c>
      <c r="F102" s="104"/>
      <c r="G102" s="105"/>
      <c r="H102" s="138"/>
    </row>
    <row r="103" spans="1:8" ht="12.75" customHeight="1" thickBot="1" x14ac:dyDescent="0.3">
      <c r="A103" s="44"/>
      <c r="B103" s="60" t="s">
        <v>120</v>
      </c>
      <c r="C103" s="61">
        <f>(G77/C102)</f>
        <v>3995.4962375999994</v>
      </c>
      <c r="D103" s="61">
        <f>(G77/D102)</f>
        <v>2853.9258839999998</v>
      </c>
      <c r="E103" s="106">
        <f>(G77/E102)</f>
        <v>2219.7201319999999</v>
      </c>
      <c r="F103" s="104"/>
      <c r="G103" s="105"/>
      <c r="H103" s="138"/>
    </row>
    <row r="104" spans="1:8" ht="15.6" customHeight="1" x14ac:dyDescent="0.25">
      <c r="A104" s="44"/>
      <c r="B104" s="65" t="s">
        <v>60</v>
      </c>
      <c r="C104" s="43"/>
      <c r="D104" s="43"/>
      <c r="E104" s="97"/>
      <c r="F104" s="97"/>
      <c r="G104" s="97"/>
      <c r="H104" s="139"/>
    </row>
  </sheetData>
  <mergeCells count="10">
    <mergeCell ref="B101:E101"/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2022-06-17T17:12:20Z</dcterms:modified>
</cp:coreProperties>
</file>