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5" documentId="11_5367749674B5BE8C5CFE9B01DC1C707D9F7A5627" xr6:coauthVersionLast="47" xr6:coauthVersionMax="47" xr10:uidLastSave="{E3BB6A74-F0ED-4786-80BF-0B75696CF4BC}"/>
  <bookViews>
    <workbookView xWindow="-120" yWindow="-120" windowWidth="20730" windowHeight="11040" activeTab="1" xr2:uid="{00000000-000D-0000-FFFF-FFFF00000000}"/>
  </bookViews>
  <sheets>
    <sheet name="Nogal" sheetId="1" r:id="rId1"/>
    <sheet name="A jun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1" i="2" l="1"/>
  <c r="F60" i="2"/>
  <c r="G60" i="2"/>
  <c r="F59" i="2"/>
  <c r="G59" i="2" s="1"/>
  <c r="F54" i="2"/>
  <c r="G54" i="2" s="1"/>
  <c r="F53" i="2"/>
  <c r="G53" i="2" s="1"/>
  <c r="F52" i="2"/>
  <c r="F51" i="2"/>
  <c r="F50" i="2"/>
  <c r="G50" i="2" s="1"/>
  <c r="F49" i="2"/>
  <c r="G49" i="2" s="1"/>
  <c r="F48" i="2"/>
  <c r="F47" i="2"/>
  <c r="F46" i="2"/>
  <c r="F45" i="2"/>
  <c r="G45" i="2" s="1"/>
  <c r="F44" i="2"/>
  <c r="F43" i="2"/>
  <c r="G43" i="2" s="1"/>
  <c r="G52" i="2"/>
  <c r="G48" i="2"/>
  <c r="G47" i="2"/>
  <c r="G44" i="2"/>
  <c r="G37" i="2"/>
  <c r="G38" i="2" s="1"/>
  <c r="C82" i="2" s="1"/>
  <c r="G32" i="2"/>
  <c r="G33" i="2" s="1"/>
  <c r="C81" i="2" s="1"/>
  <c r="G27" i="2"/>
  <c r="G26" i="2"/>
  <c r="G25" i="2"/>
  <c r="G24" i="2"/>
  <c r="G23" i="2"/>
  <c r="G22" i="2"/>
  <c r="G21" i="2"/>
  <c r="G12" i="2"/>
  <c r="G66" i="2" s="1"/>
  <c r="G61" i="2" l="1"/>
  <c r="C84" i="2" s="1"/>
  <c r="G55" i="2"/>
  <c r="C83" i="2" s="1"/>
  <c r="G28" i="2"/>
  <c r="C80" i="2" s="1"/>
  <c r="G49" i="1"/>
  <c r="G44" i="1"/>
  <c r="G52" i="1"/>
  <c r="G53" i="1"/>
  <c r="G50" i="1"/>
  <c r="G26" i="1"/>
  <c r="G27" i="1"/>
  <c r="G22" i="1"/>
  <c r="G23" i="1"/>
  <c r="G24" i="1"/>
  <c r="G25" i="1"/>
  <c r="G54" i="1"/>
  <c r="G45" i="1"/>
  <c r="G47" i="1"/>
  <c r="G48" i="1"/>
  <c r="G12" i="1"/>
  <c r="G66" i="1" s="1"/>
  <c r="G43" i="1"/>
  <c r="G60" i="1"/>
  <c r="G32" i="1"/>
  <c r="G33" i="1"/>
  <c r="C81" i="1" s="1"/>
  <c r="G59" i="1"/>
  <c r="G61" i="1" s="1"/>
  <c r="C84" i="1" s="1"/>
  <c r="G37" i="1"/>
  <c r="G38" i="1" s="1"/>
  <c r="G21" i="1"/>
  <c r="G28" i="1" s="1"/>
  <c r="G63" i="2" l="1"/>
  <c r="G64" i="2" s="1"/>
  <c r="C85" i="2" s="1"/>
  <c r="G55" i="1"/>
  <c r="C83" i="1" s="1"/>
  <c r="C80" i="1"/>
  <c r="C82" i="1"/>
  <c r="G65" i="2" l="1"/>
  <c r="C91" i="2" s="1"/>
  <c r="C86" i="2"/>
  <c r="D85" i="2" s="1"/>
  <c r="G63" i="1"/>
  <c r="G64" i="1" s="1"/>
  <c r="G65" i="1" s="1"/>
  <c r="E91" i="2" l="1"/>
  <c r="G67" i="2"/>
  <c r="D82" i="2"/>
  <c r="D83" i="2"/>
  <c r="D84" i="2"/>
  <c r="D80" i="2"/>
  <c r="C85" i="1"/>
  <c r="C86" i="1" s="1"/>
  <c r="D84" i="1" s="1"/>
  <c r="G67" i="1"/>
  <c r="D91" i="1"/>
  <c r="E91" i="1"/>
  <c r="C91" i="1"/>
  <c r="D86" i="2" l="1"/>
  <c r="D85" i="1"/>
  <c r="D83" i="1"/>
  <c r="D82" i="1"/>
  <c r="D80" i="1"/>
  <c r="D86" i="1" l="1"/>
</calcChain>
</file>

<file path=xl/sharedStrings.xml><?xml version="1.0" encoding="utf-8"?>
<sst xmlns="http://schemas.openxmlformats.org/spreadsheetml/2006/main" count="326" uniqueCount="118">
  <si>
    <t>RUBRO O CULTIVO</t>
  </si>
  <si>
    <t>Nogal</t>
  </si>
  <si>
    <t>RENDIMIENTO (Kg/Há.)</t>
  </si>
  <si>
    <t>VARIEDAD</t>
  </si>
  <si>
    <t>Chandler</t>
  </si>
  <si>
    <t>FECHA ESTIMADA  PRECIO VENTA</t>
  </si>
  <si>
    <t>Mayo</t>
  </si>
  <si>
    <t>NIVEL TECNOLÓGICO</t>
  </si>
  <si>
    <t>Medio- Alto</t>
  </si>
  <si>
    <t>PRECIO ESPERADO ($/Kg)</t>
  </si>
  <si>
    <t>REGIÓN</t>
  </si>
  <si>
    <t>Valparaíso</t>
  </si>
  <si>
    <t>INGRESO ESPERADO, con IVA ($)</t>
  </si>
  <si>
    <t>AGENCIA DE ÁREA</t>
  </si>
  <si>
    <t>La Calera</t>
  </si>
  <si>
    <t>DESTINO PRODUCCION</t>
  </si>
  <si>
    <t>Mercado local - regional</t>
  </si>
  <si>
    <t>COMUNA/LOCALIDAD</t>
  </si>
  <si>
    <t>Nogales</t>
  </si>
  <si>
    <t>FECHA DE COSECHA</t>
  </si>
  <si>
    <t>abril-mayo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</si>
  <si>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</si>
  <si>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</si>
  <si>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</si>
  <si>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</si>
  <si>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</si>
  <si>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</si>
  <si>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</si>
  <si>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</si>
  <si>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</si>
  <si>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</si>
  <si>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</si>
  <si>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y Revisión de emisores </t>
  </si>
  <si>
    <t>JH</t>
  </si>
  <si>
    <t>20</t>
  </si>
  <si>
    <t>SEPT-ABRIL</t>
  </si>
  <si>
    <t>Mantención de equipos de riego</t>
  </si>
  <si>
    <t>4</t>
  </si>
  <si>
    <t>Aplicación de Fertilizante vía riego</t>
  </si>
  <si>
    <t>6</t>
  </si>
  <si>
    <t>OCT-ABRIL</t>
  </si>
  <si>
    <t>Aplicación de Herbicida</t>
  </si>
  <si>
    <t>5</t>
  </si>
  <si>
    <t>OCT. ENE  MAR</t>
  </si>
  <si>
    <t xml:space="preserve">Aplicaciones Fitosanitarias </t>
  </si>
  <si>
    <t>JUN- FEB</t>
  </si>
  <si>
    <t>Poda</t>
  </si>
  <si>
    <t>8</t>
  </si>
  <si>
    <t>JUL</t>
  </si>
  <si>
    <t xml:space="preserve">Cosecha </t>
  </si>
  <si>
    <t>25</t>
  </si>
  <si>
    <t>MAR-ABR</t>
  </si>
  <si>
    <t>Subtotal Jornadas Hombre</t>
  </si>
  <si>
    <t>JORNADAS ANIMAL</t>
  </si>
  <si>
    <t>Subtotal Jornadas Animal</t>
  </si>
  <si>
    <t>MAQUINARIA</t>
  </si>
  <si>
    <t>Pulverizadora</t>
  </si>
  <si>
    <t>JM - Arriendo</t>
  </si>
  <si>
    <t>MAYO-ABRIL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</si>
  <si>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</si>
  <si>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</si>
  <si>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</si>
  <si>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</si>
  <si>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</si>
  <si>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</si>
  <si>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     Urea</t>
  </si>
  <si>
    <t>kg</t>
  </si>
  <si>
    <t>Oct-Abr</t>
  </si>
  <si>
    <t>Ultrasol K</t>
  </si>
  <si>
    <t xml:space="preserve">     Sulfato de Zinc</t>
  </si>
  <si>
    <t>FITOSANITARIOS</t>
  </si>
  <si>
    <t>Agrocopper</t>
  </si>
  <si>
    <t>Jun - Ago</t>
  </si>
  <si>
    <t>Ampligo 150 SC</t>
  </si>
  <si>
    <t>Lt</t>
  </si>
  <si>
    <t>Oct y Ene</t>
  </si>
  <si>
    <t xml:space="preserve"> Selectron 720 EC</t>
  </si>
  <si>
    <t>Jabon potasico</t>
  </si>
  <si>
    <t>Febrero</t>
  </si>
  <si>
    <t>HERBICIDAS</t>
  </si>
  <si>
    <t xml:space="preserve"> Glifosato</t>
  </si>
  <si>
    <t>Todo el año</t>
  </si>
  <si>
    <t>Paraquat</t>
  </si>
  <si>
    <t>MCPA</t>
  </si>
  <si>
    <t>Subtotal Insumos</t>
  </si>
  <si>
    <t>OTROS</t>
  </si>
  <si>
    <t>Item</t>
  </si>
  <si>
    <t>Electricidad</t>
  </si>
  <si>
    <t>Kw</t>
  </si>
  <si>
    <t>todo el año</t>
  </si>
  <si>
    <t>Contabilidad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</si>
  <si>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</si>
  <si>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</si>
  <si>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</si>
  <si>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</si>
  <si>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</si>
  <si>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</si>
  <si>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</si>
  <si>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</si>
  <si>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</si>
  <si>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</si>
  <si>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</si>
  <si>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</si>
  <si>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</si>
  <si>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</si>
  <si>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</si>
  <si>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</si>
  <si>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</si>
  <si>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</si>
  <si>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</si>
  <si>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</si>
  <si>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</si>
  <si>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</si>
  <si>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</si>
  <si>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</si>
  <si>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(Kg/há)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</si>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</sst>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166" fontId="13" fillId="8" borderId="39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/>
    <xf numFmtId="3" fontId="13" fillId="8" borderId="5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4" fillId="2" borderId="54" xfId="0" applyNumberFormat="1" applyFont="1" applyFill="1" applyBorder="1"/>
    <xf numFmtId="0" fontId="4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720090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00902" y="9210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211582" y="86063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224752" y="834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24752" y="8667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43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821057" y="92636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024727" y="9020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024727" y="9972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024727" y="10458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24727" y="106202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024727" y="10782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024727" y="109441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2821057" y="84539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024727" y="82104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43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821057" y="893975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5165697" y="8509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5165697" y="8509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5165697" y="8669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5165697" y="8669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5165697" y="8509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5165697" y="8509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5165697" y="8669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5165697" y="8669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5165697" y="9309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88" name="1 CuadroTexto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6" name="1 CuadroTexto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3" name="1 CuadroTexto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7" name="1 CuadroTexto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51" name="1 CuadroTexto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55" name="1 CuadroTexto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59" name="1 CuadroTexto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5165697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5165697" y="96296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0" name="1 CuadroTexto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1" name="1 CuadroTexto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5165697" y="9685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72" name="1 CuadroTexto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5165697" y="10269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73" name="1 CuadroTexto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5165697" y="10269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74" name="1 CuadroTexto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5165697" y="10269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75" name="1 CuadroTexto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5165697" y="10269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76" name="1 CuadroTexto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5165697" y="10269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77" name="1 CuadroTexto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5165697" y="102697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78" name="1 CuadroTexto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79" name="1 CuadroTexto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0" name="1 CuadroTexto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1" name="1 CuadroTexto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2" name="1 CuadroTexto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3" name="1 CuadroTexto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4" name="1 CuadroTexto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5" name="1 CuadroTexto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6" name="1 CuadroTexto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7" name="1 CuadroTexto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8" name="1 CuadroTexto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89" name="1 CuadroTexto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0" name="1 CuadroTexto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1" name="1 CuadroTexto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2" name="1 CuadroTexto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3" name="1 CuadroTexto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4" name="1 CuadroTexto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5" name="1 CuadroTexto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6" name="1 CuadroTexto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7" name="1 CuadroTexto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8" name="1 CuadroTexto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799" name="1 CuadroTexto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0" name="1 CuadroTexto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1" name="1 CuadroTexto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2" name="1 CuadroTexto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3" name="1 CuadroTexto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4" name="1 CuadroTexto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5" name="1 CuadroTexto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6" name="1 CuadroTexto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7" name="1 CuadroTexto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8" name="1 CuadroTexto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09" name="1 CuadroTexto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0" name="1 CuadroTexto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1" name="1 CuadroTexto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2" name="1 CuadroTexto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3" name="1 CuadroTexto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4" name="1 CuadroTexto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5" name="1 CuadroTexto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6" name="1 CuadroTexto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7" name="1 CuadroTexto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8" name="1 CuadroTexto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19" name="1 CuadroTexto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0" name="1 CuadroTexto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1" name="1 CuadroTexto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2" name="1 CuadroTexto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3" name="1 CuadroTexto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4" name="1 CuadroTexto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5" name="1 CuadroTexto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6" name="1 CuadroTexto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7" name="1 CuadroTexto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8" name="1 CuadroTexto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29" name="1 CuadroTexto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0" name="1 CuadroTexto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1" name="1 CuadroTexto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2" name="1 CuadroTexto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3" name="1 CuadroTexto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4" name="1 CuadroTexto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5" name="1 CuadroTexto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6" name="1 CuadroTexto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7" name="1 CuadroTexto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8" name="1 CuadroTexto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39" name="1 CuadroTexto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0" name="1 CuadroTexto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1" name="1 CuadroTexto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2" name="1 CuadroTexto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3" name="1 CuadroTexto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4" name="1 CuadroTexto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5" name="1 CuadroTexto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6" name="1 CuadroTexto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7" name="1 CuadroTexto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8" name="1 CuadroTexto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49" name="1 CuadroTexto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0" name="1 CuadroTexto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1" name="1 CuadroTexto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2" name="1 CuadroTexto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3" name="1 CuadroTexto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4" name="1 CuadroTexto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5" name="1 CuadroTexto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6" name="1 CuadroTexto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7" name="1 CuadroTexto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8" name="1 CuadroTexto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59" name="1 CuadroTexto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0" name="1 CuadroTexto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1" name="1 CuadroTexto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2" name="1 CuadroTexto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3" name="1 CuadroTexto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4" name="1 CuadroTexto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5" name="1 CuadroTexto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6" name="1 CuadroTexto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7" name="1 CuadroTexto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8" name="1 CuadroTexto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69" name="1 CuadroTexto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70" name="1 CuadroTexto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71" name="1 CuadroTexto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72" name="1 CuadroTexto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73" name="1 CuadroTexto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74" name="1 CuadroTexto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75" name="1 CuadroTexto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76" name="1 CuadroTexto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877" name="1 CuadroTexto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878" name="1 CuadroTexto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79" name="1 CuadroTexto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0" name="1 CuadroTexto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1" name="1 CuadroTexto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2" name="1 CuadroTexto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3" name="1 CuadroTexto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4" name="1 CuadroTexto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5" name="1 CuadroTexto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6" name="1 CuadroTexto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7" name="1 CuadroTexto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8" name="1 CuadroTexto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89" name="1 CuadroTexto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90" name="1 CuadroTexto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91" name="1 CuadroTexto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92" name="1 CuadroTexto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93" name="1 CuadroTexto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94" name="1 CuadroTexto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95" name="1 CuadroTexto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96" name="1 CuadroTexto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897" name="1 CuadroTexto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98" name="1 CuadroTexto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899" name="1 CuadroTexto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00" name="1 CuadroTexto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01" name="1 CuadroTexto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02" name="1 CuadroTexto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03" name="1 CuadroTexto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04" name="1 CuadroTexto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05" name="1 CuadroTexto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06" name="1 CuadroTexto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07" name="1 CuadroTexto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08" name="1 CuadroTexto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09" name="1 CuadroTexto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10" name="1 CuadroTexto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11" name="1 CuadroTexto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12" name="1 CuadroTexto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13" name="1 CuadroTexto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14" name="1 CuadroTexto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15" name="1 CuadroTexto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16" name="1 CuadroTexto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17" name="1 CuadroTexto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18" name="1 CuadroTexto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19" name="1 CuadroTexto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20" name="1 CuadroTexto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21" name="1 CuadroTexto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22" name="1 CuadroTexto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23" name="1 CuadroTexto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24" name="1 CuadroTexto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25" name="1 CuadroTexto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26" name="1 CuadroTexto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27" name="1 CuadroTexto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28" name="1 CuadroTexto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29" name="1 CuadroTexto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30" name="1 CuadroTexto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31" name="1 CuadroTexto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32" name="1 CuadroTexto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33" name="1 CuadroTexto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34" name="1 CuadroTexto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35" name="1 CuadroTexto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36" name="1 CuadroTexto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37" name="1 CuadroTexto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38" name="1 CuadroTexto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39" name="1 CuadroTexto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0" name="1 CuadroTexto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1" name="1 CuadroTexto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2" name="1 CuadroTexto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3" name="1 CuadroTexto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4" name="1 CuadroTexto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5" name="1 CuadroTexto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6" name="1 CuadroTexto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7" name="1 CuadroTexto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8" name="1 CuadroTexto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49" name="1 CuadroTexto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0" name="1 CuadroTexto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1" name="1 CuadroTexto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2" name="1 CuadroTexto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3" name="1 CuadroTexto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4" name="1 CuadroTexto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5" name="1 CuadroTexto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6" name="1 CuadroTexto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7" name="1 CuadroTexto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8" name="1 CuadroTexto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59" name="1 CuadroTexto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60" name="1 CuadroTexto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61" name="1 CuadroTexto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62" name="1 CuadroTexto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63" name="1 CuadroTexto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64" name="1 CuadroTexto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65" name="1 CuadroTexto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66" name="1 CuadroTexto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67" name="1 CuadroTexto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68" name="1 CuadroTexto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69" name="1 CuadroTexto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70" name="1 CuadroTexto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71" name="1 CuadroTexto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72" name="1 CuadroTexto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73" name="1 CuadroTexto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74" name="1 CuadroTexto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75" name="1 CuadroTexto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76" name="1 CuadroTexto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77" name="1 CuadroTexto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78" name="1 CuadroTexto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79" name="1 CuadroTexto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980" name="1 CuadroTexto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5165697" y="1000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81" name="1 CuadroTexto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982" name="1 CuadroTexto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5165697" y="101097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83" name="1 CuadroTexto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84" name="1 CuadroTexto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85" name="1 CuadroTexto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86" name="1 CuadroTexto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87" name="1 CuadroTexto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88" name="1 CuadroTexto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89" name="1 CuadroTexto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0" name="1 CuadroTexto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1" name="1 CuadroTexto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2" name="1 CuadroTexto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3" name="1 CuadroTexto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4" name="1 CuadroTexto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5" name="1 CuadroTexto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6" name="1 CuadroTexto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7" name="1 CuadroTexto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8" name="1 CuadroTexto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999" name="1 CuadroTexto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0" name="1 CuadroTexto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1" name="1 CuadroTexto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2" name="1 CuadroTexto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3" name="1 CuadroTexto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4" name="1 CuadroTexto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5" name="1 CuadroTexto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6" name="1 CuadroTexto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7" name="1 CuadroTexto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8" name="1 CuadroTexto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09" name="1 CuadroTexto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0" name="1 CuadroTexto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1" name="1 CuadroTexto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2" name="1 CuadroTexto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3" name="1 CuadroTexto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4" name="1 CuadroTexto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5" name="1 CuadroTexto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6" name="1 CuadroTexto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7" name="1 CuadroTexto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8" name="1 CuadroTexto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19" name="1 CuadroTexto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0" name="1 CuadroTexto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1" name="1 CuadroTexto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2" name="1 CuadroTexto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3" name="1 CuadroTexto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4" name="1 CuadroTexto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5" name="1 CuadroTexto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6" name="1 CuadroTexto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7" name="1 CuadroTexto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8" name="1 CuadroTexto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29" name="1 CuadroTexto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0" name="1 CuadroTexto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1" name="1 CuadroTexto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2" name="1 CuadroTexto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3" name="1 CuadroTexto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4" name="1 CuadroTexto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5" name="1 CuadroTexto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6" name="1 CuadroTexto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7" name="1 CuadroTexto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8" name="1 CuadroTexto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39" name="1 CuadroTexto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0" name="1 CuadroTexto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1" name="1 CuadroTexto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2" name="1 CuadroTexto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3" name="1 CuadroTexto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4" name="1 CuadroTexto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5" name="1 CuadroTexto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6" name="1 CuadroTexto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7" name="1 CuadroTexto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8" name="1 CuadroTexto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49" name="1 CuadroText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0" name="1 CuadroTexto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1" name="1 CuadroTexto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2" name="1 CuadroTexto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3" name="1 CuadroTexto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4" name="1 CuadroTexto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5" name="1 CuadroTexto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6" name="1 CuadroTexto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7" name="1 CuadroTexto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8" name="1 CuadroTexto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59" name="1 CuadroTexto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0" name="1 CuadroTexto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1" name="1 CuadroTexto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2" name="1 CuadroTexto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3" name="1 CuadroTexto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4" name="1 CuadroTexto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5" name="1 CuadroTexto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6" name="1 CuadroTexto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7" name="1 CuadroTexto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8" name="1 CuadroTexto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69" name="1 CuadroTexto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70" name="1 CuadroTexto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71" name="1 CuadroTexto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72" name="1 CuadroTexto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73" name="1 CuadroTexto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74" name="1 CuadroTexto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2075" name="1 CuadroTexto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5165697" y="101650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400050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2643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2889637" y="83720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5188557" y="8128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188557" y="8433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5188557" y="891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43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2889637" y="86921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5188557" y="8433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5188557" y="891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5188557" y="10353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5188557" y="10353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5188557" y="10353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5188557" y="10353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5188557" y="891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5188557" y="891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5188557" y="10353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5188557" y="10353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5188557" y="10408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2889637" y="83720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5188557" y="8128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188557" y="8433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5188557" y="891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43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2889637" y="86921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5188557" y="8433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5188557" y="891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5188557" y="87533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5188557" y="891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5188557" y="891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5188557" y="9233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5188557" y="928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5188557" y="9393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5188557" y="97135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5188557" y="9768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5188557" y="98735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4" name="1 CuadroTexto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5" name="1 CuadroTexto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5188557" y="8433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5188557" y="8433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39" name="1 CuadroTexto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40" name="1 CuadroTexto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5188557" y="8433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5188557" y="84333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5188557" y="8593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6" name="1 CuadroTexto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7" name="1 CuadroTexto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52" name="1 CuadroTexto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753" name="1 CuadroTexto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5188557" y="90734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56" name="1 CuadroTexto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57" name="1 CuadroTexto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60" name="1 CuadroTexto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61" name="1 CuadroTexto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64" name="1 CuadroTexto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65" name="1 CuadroTexto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68" name="1 CuadroTexto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69" name="1 CuadroTexto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2" name="1 CuadroTexto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3" name="1 CuadroTexto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6" name="1 CuadroTexto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7" name="1 CuadroTexto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82" name="1 CuadroTexto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83" name="1 CuadroTexto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87" name="1 CuadroTexto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88" name="1 CuadroTexto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91" name="1 CuadroTexto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92" name="1 CuadroTexto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93" name="1 CuadroTexto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94" name="1 CuadroTexto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95" name="1 CuadroTexto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96" name="1 CuadroTexto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797" name="1 CuadroTexto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98" name="1 CuadroTexto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799" name="1 CuadroTexto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00" name="1 CuadroTexto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01" name="1 CuadroTexto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02" name="1 CuadroTexto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03" name="1 CuadroTexto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04" name="1 CuadroTexto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05" name="1 CuadroTexto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06" name="1 CuadroTexto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07" name="1 CuadroTexto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08" name="1 CuadroTexto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09" name="1 CuadroTexto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10" name="1 CuadroTexto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11" name="1 CuadroTexto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12" name="1 CuadroTexto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13" name="1 CuadroTexto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14" name="1 CuadroTexto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15" name="1 CuadroTexto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16" name="1 CuadroTexto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17" name="1 CuadroTexto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18" name="1 CuadroTexto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19" name="1 CuadroTexto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0" name="1 CuadroTexto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1" name="1 CuadroTexto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2" name="1 CuadroTexto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3" name="1 CuadroTexto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4" name="1 CuadroTexto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5" name="1 CuadroTexto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6" name="1 CuadroTexto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7" name="1 CuadroTexto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8" name="1 CuadroTexto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29" name="1 CuadroTexto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0" name="1 CuadroTexto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1" name="1 CuadroTexto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2" name="1 CuadroTexto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3" name="1 CuadroTexto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4" name="1 CuadroTexto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5" name="1 CuadroTexto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6" name="1 CuadroTexto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7" name="1 CuadroTexto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8" name="1 CuadroTexto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39" name="1 CuadroTexto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0" name="1 CuadroTexto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1" name="1 CuadroTexto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2" name="1 CuadroTexto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3" name="1 CuadroTexto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4" name="1 CuadroTexto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5" name="1 CuadroTexto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6" name="1 CuadroTexto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7" name="1 CuadroTexto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8" name="1 CuadroTexto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49" name="1 CuadroTexto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50" name="1 CuadroTexto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51" name="1 CuadroTexto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52" name="1 CuadroTexto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53" name="1 CuadroTexto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54" name="1 CuadroTexto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55" name="1 CuadroTexto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56" name="1 CuadroTexto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57" name="1 CuadroTexto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58" name="1 CuadroTexto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59" name="1 CuadroTexto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60" name="1 CuadroTexto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61" name="1 CuadroTexto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62" name="1 CuadroTexto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0</xdr:rowOff>
    </xdr:from>
    <xdr:ext cx="184731" cy="264560"/>
    <xdr:sp macro="" textlink="">
      <xdr:nvSpPr>
        <xdr:cNvPr id="863" name="1 CuadroTexto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 txBox="1"/>
      </xdr:nvSpPr>
      <xdr:spPr>
        <a:xfrm>
          <a:off x="5188557" y="944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64" name="1 CuadroTexto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865" name="1 CuadroTexto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 txBox="1"/>
      </xdr:nvSpPr>
      <xdr:spPr>
        <a:xfrm>
          <a:off x="5188557" y="95534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66" name="1 CuadroTexto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67" name="1 CuadroTexto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68" name="1 CuadroTexto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69" name="1 CuadroTexto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0" name="1 CuadroTexto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2" name="1 CuadroTexto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3" name="1 CuadroTexto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4" name="1 CuadroTexto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5" name="1 CuadroTexto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6" name="1 CuadroTexto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2" name="1 CuadroTexto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3" name="1 CuadroTexto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8" name="1 CuadroTexto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89" name="1 CuadroTexto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2" name="1 CuadroTexto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3" name="1 CuadroTexto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6" name="1 CuadroTexto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7" name="1 CuadroTexto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0" name="1 CuadroTexto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1" name="1 CuadroTexto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4" name="1 CuadroTexto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5" name="1 CuadroTexto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8" name="1 CuadroTexto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09" name="1 CuadroTexto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2" name="1 CuadroTexto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3" name="1 CuadroTexto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1" name="1 CuadroTexto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2" name="1 CuadroTexto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4" name="1 CuadroTexto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5" name="1 CuadroTexto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2" name="1 CuadroTexto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3" name="1 CuadroTexto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6" name="1 CuadroTexto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7" name="1 CuadroTexto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0" name="1 CuadroTexto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1" name="1 CuadroTexto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4" name="1 CuadroTexto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5" name="1 CuadroTexto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8" name="1 CuadroTexto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49" name="1 CuadroTexto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52" name="1 CuadroTexto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53" name="1 CuadroTexto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58" name="1 CuadroTexto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 txBox="1"/>
      </xdr:nvSpPr>
      <xdr:spPr>
        <a:xfrm>
          <a:off x="5188557" y="9608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959" name="1 CuadroTexto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961" name="1 CuadroTexto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962" name="1 CuadroTexto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 txBox="1"/>
      </xdr:nvSpPr>
      <xdr:spPr>
        <a:xfrm>
          <a:off x="5188557" y="101935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68" name="1 CuadroTexto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69" name="1 CuadroTexto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3" name="1 CuadroTexto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4" name="1 CuadroTexto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1" name="1 CuadroTexto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2" name="1 CuadroTexto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8" name="1 CuadroTexto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89" name="1 CuadroTexto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4" name="1 CuadroTexto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5" name="1 CuadroTexto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8" name="1 CuadroTexto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999" name="1 CuadroTexto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2" name="1 CuadroTexto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3" name="1 CuadroTexto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6" name="1 CuadroTexto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7" name="1 CuadroTexto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0" name="1 CuadroTexto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1" name="1 CuadroTexto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4" name="1 CuadroTexto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5" name="1 CuadroTexto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8" name="1 CuadroTexto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19" name="1 CuadroTexto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2" name="1 CuadroTexto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3" name="1 CuadroTexto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29" name="1 CuadroTexto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0" name="1 CuadroTexto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5" name="1 CuadroTexto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6" name="1 CuadroTexto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39" name="1 CuadroTexto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0" name="1 CuadroTexto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3" name="1 CuadroTexto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4" name="1 CuadroTexto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7" name="1 CuadroTexto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8" name="1 CuadroTexto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1" name="1 CuadroTexto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2" name="1 CuadroTexto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5" name="1 CuadroTexto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6" name="1 CuadroTexto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59" name="1 CuadroTexto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60" name="1 CuadroTexto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064" name="1 CuadroTexto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065" name="1 CuadroTexto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2" name="1 CuadroTexto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3" name="1 CuadroTexto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6" name="1 CuadroTexto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7" name="1 CuadroTexto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80" name="1 CuadroTexto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81" name="1 CuadroTexto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084" name="1 CuadroTexto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85" name="1 CuadroTexto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90" name="1 CuadroTexto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91" name="1 CuadroTexto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95" name="1 CuadroTexto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96" name="1 CuadroTexto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00" name="1 CuadroTexto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01" name="1 CuadroTexto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05" name="1 CuadroTexto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06" name="1 CuadroTexto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09" name="1 CuadroTexto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10" name="1 CuadroTexto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13" name="1 CuadroTexto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14" name="1 CuadroTexto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17" name="1 CuadroTexto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18" name="1 CuadroTexto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1" name="1 CuadroTexto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2" name="1 CuadroTexto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6" name="1 CuadroTexto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7" name="1 CuadroTexto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1" name="1 CuadroTexto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2" name="1 CuadroTexto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6" name="1 CuadroTexto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7" name="1 CuadroTexto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1" name="1 CuadroTexto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2" name="1 CuadroTexto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6" name="1 CuadroTexto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7" name="1 CuadroTexto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51" name="1 CuadroTexto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52" name="1 CuadroTexto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56" name="1 CuadroTexto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57" name="1 CuadroTexto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61" name="1 CuadroTexto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62" name="1 CuadroTexto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/>
      </xdr:nvSpPr>
      <xdr:spPr>
        <a:xfrm>
          <a:off x="5188557" y="9928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68" name="1 CuadroTexto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1169" name="1 CuadroTexto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/>
      </xdr:nvSpPr>
      <xdr:spPr>
        <a:xfrm>
          <a:off x="5188557" y="100335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4" name="1 CuadroTexto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5" name="1 CuadroTexto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8" name="1 CuadroTexto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79" name="1 CuadroTexto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2" name="1 CuadroTexto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3" name="1 CuadroTexto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6" name="1 CuadroTexto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7" name="1 CuadroTexto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0" name="1 CuadroTexto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1" name="1 CuadroTexto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4" name="1 CuadroTexto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5" name="1 CuadroTexto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8" name="1 CuadroTexto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199" name="1 CuadroTexto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2" name="1 CuadroTexto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3" name="1 CuadroTexto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6" name="1 CuadroTexto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7" name="1 CuadroTexto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0" name="1 CuadroTexto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1" name="1 CuadroTexto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4" name="1 CuadroTexto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5" name="1 CuadroTexto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8" name="1 CuadroTexto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19" name="1 CuadroTexto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2" name="1 CuadroTexto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3" name="1 CuadroTexto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6" name="1 CuadroTexto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7" name="1 CuadroTexto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0" name="1 CuadroTexto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1" name="1 CuadroTexto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4" name="1 CuadroTexto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5" name="1 CuadroTexto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8" name="1 CuadroTexto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39" name="1 CuadroTexto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2" name="1 CuadroTexto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3" name="1 CuadroTexto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6" name="1 CuadroTexto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7" name="1 CuadroTexto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3" name="1 CuadroTexto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4" name="1 CuadroTexto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59" name="1 CuadroTexto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60" name="1 CuadroTexto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 txBox="1"/>
      </xdr:nvSpPr>
      <xdr:spPr>
        <a:xfrm>
          <a:off x="5188557" y="1008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opLeftCell="A41" zoomScale="110" zoomScaleNormal="110" workbookViewId="0">
      <selection activeCell="A20" sqref="A1:XFD104857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28515625" style="1" customWidth="1"/>
    <col min="4" max="4" width="9.42578125" style="1" customWidth="1"/>
    <col min="5" max="5" width="14.42578125" style="130" customWidth="1"/>
    <col min="6" max="6" width="13.140625" style="1" customWidth="1"/>
    <col min="7" max="7" width="12.28515625" style="1" customWidth="1"/>
    <col min="8" max="9" width="10.85546875" style="1" customWidth="1"/>
    <col min="10" max="10" width="24.7109375" style="1" customWidth="1"/>
    <col min="11" max="255" width="10.85546875" style="1" customWidth="1"/>
  </cols>
  <sheetData>
    <row r="1" spans="1:17" ht="15" customHeight="1" x14ac:dyDescent="0.25">
      <c r="A1" s="2"/>
      <c r="B1" s="2"/>
      <c r="C1" s="2"/>
      <c r="D1" s="2"/>
      <c r="E1" s="117"/>
      <c r="F1" s="2"/>
      <c r="G1" s="2"/>
      <c r="J1"/>
      <c r="K1"/>
      <c r="L1"/>
      <c r="M1"/>
      <c r="N1"/>
      <c r="O1"/>
      <c r="P1"/>
      <c r="Q1"/>
    </row>
    <row r="2" spans="1:17" ht="15" customHeight="1" x14ac:dyDescent="0.25">
      <c r="A2" s="2"/>
      <c r="B2" s="2"/>
      <c r="C2" s="2"/>
      <c r="D2" s="2"/>
      <c r="E2" s="117"/>
      <c r="F2" s="2"/>
      <c r="G2" s="2"/>
      <c r="J2"/>
      <c r="K2"/>
      <c r="L2"/>
      <c r="M2"/>
      <c r="N2"/>
      <c r="O2"/>
      <c r="P2"/>
      <c r="Q2"/>
    </row>
    <row r="3" spans="1:17" ht="15" customHeight="1" x14ac:dyDescent="0.25">
      <c r="A3" s="2"/>
      <c r="B3" s="2"/>
      <c r="C3" s="2"/>
      <c r="D3" s="2"/>
      <c r="E3" s="117"/>
      <c r="F3" s="2"/>
      <c r="G3" s="2"/>
      <c r="J3"/>
      <c r="K3"/>
      <c r="L3"/>
      <c r="M3"/>
      <c r="N3"/>
      <c r="O3"/>
      <c r="P3"/>
      <c r="Q3"/>
    </row>
    <row r="4" spans="1:17" ht="15" customHeight="1" x14ac:dyDescent="0.25">
      <c r="A4" s="2"/>
      <c r="B4" s="2"/>
      <c r="C4" s="2"/>
      <c r="D4" s="2"/>
      <c r="E4" s="117"/>
      <c r="F4" s="2"/>
      <c r="G4" s="2"/>
      <c r="J4"/>
      <c r="K4"/>
      <c r="L4"/>
      <c r="M4"/>
      <c r="N4"/>
      <c r="O4"/>
      <c r="P4"/>
      <c r="Q4"/>
    </row>
    <row r="5" spans="1:17" ht="15" customHeight="1" x14ac:dyDescent="0.25">
      <c r="A5" s="2"/>
      <c r="B5" s="2"/>
      <c r="C5" s="2"/>
      <c r="D5" s="2"/>
      <c r="E5" s="117"/>
      <c r="F5" s="2"/>
      <c r="G5" s="2"/>
      <c r="J5"/>
      <c r="K5"/>
      <c r="L5"/>
      <c r="M5"/>
      <c r="N5"/>
      <c r="O5"/>
      <c r="P5"/>
      <c r="Q5"/>
    </row>
    <row r="6" spans="1:17" ht="15" customHeight="1" x14ac:dyDescent="0.25">
      <c r="A6" s="2"/>
      <c r="B6" s="2"/>
      <c r="C6" s="2"/>
      <c r="D6" s="2"/>
      <c r="E6" s="117"/>
      <c r="F6" s="2"/>
      <c r="G6" s="2"/>
      <c r="J6"/>
      <c r="K6"/>
      <c r="L6"/>
      <c r="M6"/>
      <c r="N6"/>
      <c r="O6"/>
      <c r="P6"/>
      <c r="Q6"/>
    </row>
    <row r="7" spans="1:17" ht="15" customHeight="1" x14ac:dyDescent="0.25">
      <c r="A7" s="2"/>
      <c r="B7" s="2"/>
      <c r="C7" s="2"/>
      <c r="D7" s="2"/>
      <c r="E7" s="117"/>
      <c r="F7" s="2"/>
      <c r="G7" s="2"/>
      <c r="J7"/>
      <c r="K7"/>
      <c r="L7"/>
      <c r="M7"/>
      <c r="N7"/>
      <c r="O7"/>
      <c r="P7"/>
      <c r="Q7"/>
    </row>
    <row r="8" spans="1:17" ht="15" customHeight="1" x14ac:dyDescent="0.25">
      <c r="A8" s="2"/>
      <c r="B8" s="3"/>
      <c r="C8" s="4"/>
      <c r="D8" s="2"/>
      <c r="E8" s="118"/>
      <c r="F8" s="4"/>
      <c r="G8" s="4"/>
      <c r="J8"/>
      <c r="K8"/>
      <c r="L8"/>
      <c r="M8"/>
      <c r="N8"/>
      <c r="O8"/>
      <c r="P8"/>
      <c r="Q8"/>
    </row>
    <row r="9" spans="1:17" ht="12" customHeight="1" x14ac:dyDescent="0.25">
      <c r="A9" s="5"/>
      <c r="B9" s="6" t="s">
        <v>0</v>
      </c>
      <c r="C9" s="152" t="s">
        <v>1</v>
      </c>
      <c r="D9" s="7"/>
      <c r="E9" s="157" t="s">
        <v>2</v>
      </c>
      <c r="F9" s="158"/>
      <c r="G9" s="8">
        <v>5500</v>
      </c>
      <c r="J9"/>
      <c r="K9"/>
      <c r="L9"/>
      <c r="M9"/>
      <c r="N9"/>
      <c r="O9"/>
      <c r="P9"/>
      <c r="Q9"/>
    </row>
    <row r="10" spans="1:17" ht="27.6" customHeight="1" x14ac:dyDescent="0.25">
      <c r="A10" s="5"/>
      <c r="B10" s="9" t="s">
        <v>3</v>
      </c>
      <c r="C10" s="10" t="s">
        <v>4</v>
      </c>
      <c r="D10" s="11"/>
      <c r="E10" s="159" t="s">
        <v>5</v>
      </c>
      <c r="F10" s="160"/>
      <c r="G10" s="119" t="s">
        <v>6</v>
      </c>
      <c r="J10"/>
      <c r="K10"/>
      <c r="L10"/>
      <c r="M10"/>
      <c r="N10"/>
      <c r="O10"/>
      <c r="P10"/>
      <c r="Q10"/>
    </row>
    <row r="11" spans="1:17" ht="18" customHeight="1" x14ac:dyDescent="0.25">
      <c r="A11" s="5"/>
      <c r="B11" s="9" t="s">
        <v>7</v>
      </c>
      <c r="C11" s="119" t="s">
        <v>8</v>
      </c>
      <c r="D11" s="11"/>
      <c r="E11" s="159" t="s">
        <v>9</v>
      </c>
      <c r="F11" s="160"/>
      <c r="G11" s="143">
        <v>1500</v>
      </c>
      <c r="J11"/>
      <c r="K11"/>
      <c r="L11"/>
      <c r="M11"/>
      <c r="N11"/>
      <c r="O11"/>
      <c r="P11"/>
      <c r="Q11"/>
    </row>
    <row r="12" spans="1:17" ht="17.45" customHeight="1" x14ac:dyDescent="0.25">
      <c r="A12" s="5"/>
      <c r="B12" s="9" t="s">
        <v>10</v>
      </c>
      <c r="C12" s="10" t="s">
        <v>11</v>
      </c>
      <c r="D12" s="11"/>
      <c r="E12" s="131" t="s">
        <v>12</v>
      </c>
      <c r="F12" s="132"/>
      <c r="G12" s="142">
        <f>(G9*G11)</f>
        <v>8250000</v>
      </c>
      <c r="J12"/>
      <c r="K12"/>
      <c r="L12"/>
      <c r="M12"/>
      <c r="N12"/>
      <c r="O12"/>
      <c r="P12"/>
      <c r="Q12"/>
    </row>
    <row r="13" spans="1:17" ht="30.75" customHeight="1" x14ac:dyDescent="0.25">
      <c r="A13" s="5"/>
      <c r="B13" s="9" t="s">
        <v>13</v>
      </c>
      <c r="C13" s="119" t="s">
        <v>14</v>
      </c>
      <c r="D13" s="11"/>
      <c r="E13" s="159" t="s">
        <v>15</v>
      </c>
      <c r="F13" s="160"/>
      <c r="G13" s="10" t="s">
        <v>16</v>
      </c>
      <c r="J13"/>
      <c r="K13"/>
      <c r="L13"/>
      <c r="M13"/>
      <c r="N13"/>
      <c r="O13"/>
      <c r="P13"/>
      <c r="Q13"/>
    </row>
    <row r="14" spans="1:17" ht="13.5" customHeight="1" x14ac:dyDescent="0.25">
      <c r="A14" s="5"/>
      <c r="B14" s="9" t="s">
        <v>17</v>
      </c>
      <c r="C14" s="119" t="s">
        <v>18</v>
      </c>
      <c r="D14" s="11"/>
      <c r="E14" s="159" t="s">
        <v>19</v>
      </c>
      <c r="F14" s="160"/>
      <c r="G14" s="119" t="s">
        <v>20</v>
      </c>
      <c r="J14"/>
      <c r="K14"/>
      <c r="L14"/>
      <c r="M14"/>
      <c r="N14"/>
      <c r="O14"/>
      <c r="P14"/>
      <c r="Q14"/>
    </row>
    <row r="15" spans="1:17" ht="22.9" customHeight="1" x14ac:dyDescent="0.25">
      <c r="A15" s="5"/>
      <c r="B15" s="9" t="s">
        <v>21</v>
      </c>
      <c r="C15" s="144">
        <v>44593</v>
      </c>
      <c r="D15" s="11"/>
      <c r="E15" s="161" t="s">
        <v>22</v>
      </c>
      <c r="F15" s="162"/>
      <c r="G15" s="10" t="s">
        <v>23</v>
      </c>
      <c r="J15"/>
      <c r="K15"/>
      <c r="L15"/>
      <c r="M15"/>
      <c r="N15"/>
      <c r="O15"/>
      <c r="P15"/>
      <c r="Q15"/>
    </row>
    <row r="16" spans="1:17" ht="12" customHeight="1" x14ac:dyDescent="0.25">
      <c r="A16" s="2"/>
      <c r="B16" s="13"/>
      <c r="C16" s="14"/>
      <c r="D16" s="15"/>
      <c r="E16" s="120"/>
      <c r="F16" s="16"/>
      <c r="G16" s="17"/>
      <c r="J16"/>
      <c r="K16"/>
      <c r="L16"/>
      <c r="M16"/>
      <c r="N16"/>
      <c r="O16"/>
      <c r="P16"/>
      <c r="Q16"/>
    </row>
    <row r="17" spans="1:17" ht="12" customHeight="1" x14ac:dyDescent="0.25">
      <c r="A17" s="18"/>
      <c r="B17" s="163" t="s">
        <v>24</v>
      </c>
      <c r="C17" s="164"/>
      <c r="D17" s="164"/>
      <c r="E17" s="164"/>
      <c r="F17" s="164"/>
      <c r="G17" s="164"/>
      <c r="J17"/>
      <c r="K17"/>
      <c r="L17"/>
      <c r="M17"/>
      <c r="N17"/>
      <c r="O17"/>
      <c r="P17"/>
      <c r="Q17"/>
    </row>
    <row r="18" spans="1:17" ht="12" customHeight="1" x14ac:dyDescent="0.25">
      <c r="A18" s="2"/>
      <c r="B18" s="19"/>
      <c r="C18" s="20"/>
      <c r="D18" s="20"/>
      <c r="E18" s="121"/>
      <c r="F18" s="21"/>
      <c r="G18" s="21"/>
      <c r="J18"/>
      <c r="K18"/>
      <c r="L18"/>
      <c r="M18"/>
      <c r="N18"/>
      <c r="O18"/>
      <c r="P18"/>
      <c r="Q18"/>
    </row>
    <row r="19" spans="1:17" ht="12" customHeight="1" x14ac:dyDescent="0.25">
      <c r="A19" s="5"/>
      <c r="B19" s="22" t="s">
        <v>25</v>
      </c>
      <c r="C19" s="23"/>
      <c r="D19" s="24"/>
      <c r="E19" s="108"/>
      <c r="F19" s="24"/>
      <c r="G19" s="24"/>
      <c r="J19"/>
      <c r="K19"/>
      <c r="L19"/>
      <c r="M19"/>
      <c r="N19"/>
      <c r="O19"/>
      <c r="P19"/>
      <c r="Q19"/>
    </row>
    <row r="20" spans="1:17" ht="24" customHeight="1" x14ac:dyDescent="0.25">
      <c r="A20" s="18"/>
      <c r="B20" s="25" t="s">
        <v>26</v>
      </c>
      <c r="C20" s="25" t="s">
        <v>27</v>
      </c>
      <c r="D20" s="25" t="s">
        <v>28</v>
      </c>
      <c r="E20" s="25" t="s">
        <v>29</v>
      </c>
      <c r="F20" s="25" t="s">
        <v>30</v>
      </c>
      <c r="G20" s="25" t="s">
        <v>31</v>
      </c>
      <c r="J20"/>
      <c r="K20"/>
      <c r="L20"/>
      <c r="M20"/>
      <c r="N20"/>
      <c r="O20"/>
      <c r="P20"/>
      <c r="Q20"/>
    </row>
    <row r="21" spans="1:17" ht="15" customHeight="1" x14ac:dyDescent="0.25">
      <c r="A21" s="18"/>
      <c r="B21" s="10" t="s">
        <v>32</v>
      </c>
      <c r="C21" s="10" t="s">
        <v>33</v>
      </c>
      <c r="D21" s="10" t="s">
        <v>34</v>
      </c>
      <c r="E21" s="10" t="s">
        <v>35</v>
      </c>
      <c r="F21" s="122">
        <v>24000</v>
      </c>
      <c r="G21" s="142">
        <f>(D21*F21)</f>
        <v>480000</v>
      </c>
      <c r="J21"/>
      <c r="K21"/>
      <c r="L21"/>
      <c r="M21"/>
      <c r="N21"/>
      <c r="O21"/>
      <c r="P21"/>
      <c r="Q21"/>
    </row>
    <row r="22" spans="1:17" ht="24.6" customHeight="1" x14ac:dyDescent="0.25">
      <c r="A22" s="18"/>
      <c r="B22" s="10" t="s">
        <v>36</v>
      </c>
      <c r="C22" s="10" t="s">
        <v>33</v>
      </c>
      <c r="D22" s="10" t="s">
        <v>37</v>
      </c>
      <c r="E22" s="10" t="s">
        <v>35</v>
      </c>
      <c r="F22" s="122">
        <v>24000</v>
      </c>
      <c r="G22" s="142">
        <f t="shared" ref="G22:G27" si="0">(D22*F22)</f>
        <v>96000</v>
      </c>
      <c r="J22"/>
      <c r="K22"/>
      <c r="L22"/>
      <c r="M22"/>
      <c r="N22"/>
      <c r="O22"/>
      <c r="P22"/>
      <c r="Q22"/>
    </row>
    <row r="23" spans="1:17" ht="26.45" customHeight="1" x14ac:dyDescent="0.25">
      <c r="A23" s="18"/>
      <c r="B23" s="10" t="s">
        <v>38</v>
      </c>
      <c r="C23" s="10" t="s">
        <v>33</v>
      </c>
      <c r="D23" s="10" t="s">
        <v>39</v>
      </c>
      <c r="E23" s="10" t="s">
        <v>40</v>
      </c>
      <c r="F23" s="122">
        <v>24000</v>
      </c>
      <c r="G23" s="142">
        <f t="shared" si="0"/>
        <v>144000</v>
      </c>
      <c r="J23"/>
      <c r="K23"/>
      <c r="L23"/>
      <c r="M23"/>
      <c r="N23"/>
      <c r="O23"/>
      <c r="P23"/>
      <c r="Q23"/>
    </row>
    <row r="24" spans="1:17" ht="12.75" customHeight="1" x14ac:dyDescent="0.25">
      <c r="A24" s="18"/>
      <c r="B24" s="10" t="s">
        <v>41</v>
      </c>
      <c r="C24" s="10" t="s">
        <v>33</v>
      </c>
      <c r="D24" s="10" t="s">
        <v>42</v>
      </c>
      <c r="E24" s="10" t="s">
        <v>43</v>
      </c>
      <c r="F24" s="122">
        <v>24000</v>
      </c>
      <c r="G24" s="142">
        <f t="shared" si="0"/>
        <v>120000</v>
      </c>
      <c r="J24"/>
      <c r="K24"/>
      <c r="L24"/>
      <c r="M24"/>
      <c r="N24"/>
      <c r="O24"/>
      <c r="P24"/>
      <c r="Q24"/>
    </row>
    <row r="25" spans="1:17" ht="12.75" customHeight="1" x14ac:dyDescent="0.25">
      <c r="A25" s="18"/>
      <c r="B25" s="10" t="s">
        <v>44</v>
      </c>
      <c r="C25" s="10" t="s">
        <v>33</v>
      </c>
      <c r="D25" s="10" t="s">
        <v>42</v>
      </c>
      <c r="E25" s="10" t="s">
        <v>45</v>
      </c>
      <c r="F25" s="122">
        <v>24000</v>
      </c>
      <c r="G25" s="142">
        <f t="shared" si="0"/>
        <v>120000</v>
      </c>
      <c r="J25"/>
      <c r="K25"/>
      <c r="L25"/>
      <c r="M25"/>
      <c r="N25"/>
      <c r="O25"/>
      <c r="P25"/>
      <c r="Q25"/>
    </row>
    <row r="26" spans="1:17" ht="12.75" customHeight="1" x14ac:dyDescent="0.25">
      <c r="A26" s="18"/>
      <c r="B26" s="10" t="s">
        <v>46</v>
      </c>
      <c r="C26" s="10" t="s">
        <v>33</v>
      </c>
      <c r="D26" s="10" t="s">
        <v>47</v>
      </c>
      <c r="E26" s="10" t="s">
        <v>48</v>
      </c>
      <c r="F26" s="122">
        <v>24000</v>
      </c>
      <c r="G26" s="142">
        <f t="shared" si="0"/>
        <v>192000</v>
      </c>
      <c r="J26"/>
      <c r="K26"/>
      <c r="L26"/>
      <c r="M26"/>
      <c r="N26"/>
      <c r="O26"/>
      <c r="P26"/>
      <c r="Q26"/>
    </row>
    <row r="27" spans="1:17" ht="12.75" customHeight="1" x14ac:dyDescent="0.25">
      <c r="A27" s="18"/>
      <c r="B27" s="10" t="s">
        <v>49</v>
      </c>
      <c r="C27" s="10" t="s">
        <v>33</v>
      </c>
      <c r="D27" s="10" t="s">
        <v>50</v>
      </c>
      <c r="E27" s="10" t="s">
        <v>51</v>
      </c>
      <c r="F27" s="122">
        <v>24000</v>
      </c>
      <c r="G27" s="142">
        <f t="shared" si="0"/>
        <v>600000</v>
      </c>
      <c r="J27"/>
      <c r="K27"/>
      <c r="L27"/>
      <c r="M27"/>
      <c r="N27"/>
      <c r="O27"/>
      <c r="P27"/>
      <c r="Q27"/>
    </row>
    <row r="28" spans="1:17" ht="12.75" customHeight="1" x14ac:dyDescent="0.25">
      <c r="A28" s="18"/>
      <c r="B28" s="27" t="s">
        <v>52</v>
      </c>
      <c r="C28" s="28"/>
      <c r="D28" s="28"/>
      <c r="E28" s="28"/>
      <c r="F28" s="29"/>
      <c r="G28" s="145">
        <f>SUM(G21:G27)</f>
        <v>1752000</v>
      </c>
      <c r="J28"/>
      <c r="K28"/>
      <c r="L28"/>
      <c r="M28"/>
      <c r="N28"/>
      <c r="O28"/>
      <c r="P28"/>
      <c r="Q28"/>
    </row>
    <row r="29" spans="1:17" ht="12" customHeight="1" x14ac:dyDescent="0.25">
      <c r="A29" s="2"/>
      <c r="B29" s="19"/>
      <c r="C29" s="21"/>
      <c r="D29" s="21"/>
      <c r="E29" s="121"/>
      <c r="F29" s="30"/>
      <c r="G29" s="30"/>
      <c r="J29"/>
      <c r="K29"/>
      <c r="L29"/>
      <c r="M29"/>
      <c r="N29"/>
      <c r="O29"/>
      <c r="P29"/>
      <c r="Q29"/>
    </row>
    <row r="30" spans="1:17" ht="12" customHeight="1" x14ac:dyDescent="0.25">
      <c r="A30" s="5"/>
      <c r="B30" s="31" t="s">
        <v>53</v>
      </c>
      <c r="C30" s="32"/>
      <c r="D30" s="33"/>
      <c r="E30" s="33"/>
      <c r="F30" s="34"/>
      <c r="G30" s="34"/>
      <c r="J30"/>
      <c r="K30"/>
      <c r="L30"/>
      <c r="M30"/>
      <c r="N30"/>
      <c r="O30"/>
      <c r="P30"/>
      <c r="Q30"/>
    </row>
    <row r="31" spans="1:17" ht="24" customHeight="1" x14ac:dyDescent="0.25">
      <c r="A31" s="5"/>
      <c r="B31" s="35" t="s">
        <v>26</v>
      </c>
      <c r="C31" s="36" t="s">
        <v>27</v>
      </c>
      <c r="D31" s="36" t="s">
        <v>28</v>
      </c>
      <c r="E31" s="35" t="s">
        <v>29</v>
      </c>
      <c r="F31" s="36" t="s">
        <v>30</v>
      </c>
      <c r="G31" s="35" t="s">
        <v>31</v>
      </c>
      <c r="J31"/>
      <c r="K31"/>
      <c r="L31"/>
      <c r="M31"/>
      <c r="N31"/>
      <c r="O31"/>
      <c r="P31"/>
      <c r="Q31"/>
    </row>
    <row r="32" spans="1:17" ht="12" customHeight="1" x14ac:dyDescent="0.25">
      <c r="A32" s="5"/>
      <c r="B32" s="122"/>
      <c r="C32" s="26"/>
      <c r="D32" s="122"/>
      <c r="E32" s="10"/>
      <c r="F32" s="122"/>
      <c r="G32" s="106">
        <f>(D32*F32)</f>
        <v>0</v>
      </c>
      <c r="J32"/>
      <c r="K32"/>
      <c r="L32"/>
      <c r="M32"/>
      <c r="N32"/>
      <c r="O32"/>
      <c r="P32"/>
      <c r="Q32"/>
    </row>
    <row r="33" spans="1:17" ht="12" customHeight="1" x14ac:dyDescent="0.25">
      <c r="A33" s="5"/>
      <c r="B33" s="37" t="s">
        <v>54</v>
      </c>
      <c r="C33" s="38"/>
      <c r="D33" s="38"/>
      <c r="E33" s="38"/>
      <c r="F33" s="39"/>
      <c r="G33" s="107">
        <f>SUM(G32)</f>
        <v>0</v>
      </c>
      <c r="J33"/>
      <c r="K33"/>
      <c r="L33"/>
      <c r="M33"/>
      <c r="N33"/>
      <c r="O33"/>
      <c r="P33"/>
      <c r="Q33"/>
    </row>
    <row r="34" spans="1:17" ht="12" customHeight="1" x14ac:dyDescent="0.25">
      <c r="A34" s="2"/>
      <c r="B34" s="40"/>
      <c r="C34" s="41"/>
      <c r="D34" s="41"/>
      <c r="E34" s="123"/>
      <c r="F34" s="42"/>
      <c r="G34" s="42"/>
      <c r="J34"/>
      <c r="K34"/>
      <c r="L34"/>
      <c r="M34"/>
      <c r="N34"/>
      <c r="O34"/>
      <c r="P34"/>
      <c r="Q34"/>
    </row>
    <row r="35" spans="1:17" ht="12" customHeight="1" x14ac:dyDescent="0.25">
      <c r="A35" s="5"/>
      <c r="B35" s="31" t="s">
        <v>55</v>
      </c>
      <c r="C35" s="32"/>
      <c r="D35" s="33"/>
      <c r="E35" s="33"/>
      <c r="F35" s="34"/>
      <c r="G35" s="34"/>
      <c r="J35"/>
      <c r="K35"/>
      <c r="L35"/>
      <c r="M35"/>
      <c r="N35"/>
      <c r="O35"/>
      <c r="P35"/>
      <c r="Q35"/>
    </row>
    <row r="36" spans="1:17" ht="24" customHeight="1" x14ac:dyDescent="0.25">
      <c r="A36" s="5"/>
      <c r="B36" s="43" t="s">
        <v>26</v>
      </c>
      <c r="C36" s="43" t="s">
        <v>27</v>
      </c>
      <c r="D36" s="43" t="s">
        <v>28</v>
      </c>
      <c r="E36" s="43" t="s">
        <v>29</v>
      </c>
      <c r="F36" s="44" t="s">
        <v>30</v>
      </c>
      <c r="G36" s="43" t="s">
        <v>31</v>
      </c>
      <c r="J36"/>
      <c r="K36"/>
      <c r="L36"/>
      <c r="M36"/>
      <c r="N36"/>
      <c r="O36"/>
      <c r="P36"/>
      <c r="Q36"/>
    </row>
    <row r="37" spans="1:17" ht="12.75" customHeight="1" x14ac:dyDescent="0.25">
      <c r="A37" s="18"/>
      <c r="B37" s="10" t="s">
        <v>56</v>
      </c>
      <c r="C37" s="10" t="s">
        <v>57</v>
      </c>
      <c r="D37" s="150">
        <v>0.7</v>
      </c>
      <c r="E37" s="10" t="s">
        <v>58</v>
      </c>
      <c r="F37" s="122">
        <v>176000</v>
      </c>
      <c r="G37" s="122">
        <f t="shared" ref="G37" si="1">(D37*F37)</f>
        <v>123199.99999999999</v>
      </c>
      <c r="J37"/>
      <c r="K37"/>
      <c r="L37"/>
      <c r="M37"/>
      <c r="N37"/>
      <c r="O37"/>
      <c r="P37"/>
      <c r="Q37"/>
    </row>
    <row r="38" spans="1:17" ht="12.75" customHeight="1" x14ac:dyDescent="0.25">
      <c r="A38" s="5"/>
      <c r="B38" s="45" t="s">
        <v>59</v>
      </c>
      <c r="C38" s="46"/>
      <c r="D38" s="46"/>
      <c r="E38" s="46"/>
      <c r="F38" s="46"/>
      <c r="G38" s="146">
        <f>SUM(G37:G37)</f>
        <v>123199.99999999999</v>
      </c>
      <c r="J38"/>
      <c r="K38"/>
      <c r="L38"/>
      <c r="M38"/>
      <c r="N38"/>
      <c r="O38"/>
      <c r="P38"/>
      <c r="Q38"/>
    </row>
    <row r="39" spans="1:17" ht="12" customHeight="1" x14ac:dyDescent="0.25">
      <c r="A39" s="2"/>
      <c r="B39" s="40"/>
      <c r="C39" s="41"/>
      <c r="D39" s="41"/>
      <c r="E39" s="123"/>
      <c r="F39" s="42"/>
      <c r="G39" s="42"/>
      <c r="J39"/>
      <c r="K39"/>
      <c r="L39"/>
      <c r="M39"/>
      <c r="N39"/>
      <c r="O39"/>
      <c r="P39"/>
      <c r="Q39"/>
    </row>
    <row r="40" spans="1:17" ht="12" customHeight="1" x14ac:dyDescent="0.25">
      <c r="A40" s="5"/>
      <c r="B40" s="31" t="s">
        <v>60</v>
      </c>
      <c r="C40" s="32"/>
      <c r="D40" s="33"/>
      <c r="E40" s="33"/>
      <c r="F40" s="34"/>
      <c r="G40" s="34"/>
      <c r="J40"/>
      <c r="K40"/>
      <c r="L40"/>
      <c r="M40"/>
      <c r="N40"/>
      <c r="O40"/>
      <c r="P40"/>
      <c r="Q40"/>
    </row>
    <row r="41" spans="1:17" ht="24" customHeight="1" x14ac:dyDescent="0.25">
      <c r="A41" s="5"/>
      <c r="B41" s="44" t="s">
        <v>61</v>
      </c>
      <c r="C41" s="44" t="s">
        <v>62</v>
      </c>
      <c r="D41" s="134" t="s">
        <v>63</v>
      </c>
      <c r="E41" s="44" t="s">
        <v>29</v>
      </c>
      <c r="F41" s="44" t="s">
        <v>30</v>
      </c>
      <c r="G41" s="44" t="s">
        <v>31</v>
      </c>
      <c r="J41"/>
      <c r="K41"/>
      <c r="L41"/>
      <c r="M41"/>
      <c r="N41"/>
      <c r="O41"/>
      <c r="P41"/>
      <c r="Q41"/>
    </row>
    <row r="42" spans="1:17" ht="12.75" customHeight="1" x14ac:dyDescent="0.25">
      <c r="A42" s="18"/>
      <c r="B42" s="151" t="s">
        <v>64</v>
      </c>
      <c r="C42" s="47"/>
      <c r="D42" s="47"/>
      <c r="E42" s="47"/>
      <c r="F42" s="47"/>
      <c r="G42" s="47"/>
      <c r="J42"/>
      <c r="K42"/>
      <c r="L42"/>
      <c r="M42"/>
      <c r="N42"/>
      <c r="O42"/>
      <c r="P42"/>
      <c r="Q42"/>
    </row>
    <row r="43" spans="1:17" ht="12.75" customHeight="1" x14ac:dyDescent="0.25">
      <c r="A43" s="18"/>
      <c r="B43" s="10" t="s">
        <v>65</v>
      </c>
      <c r="C43" s="48" t="s">
        <v>66</v>
      </c>
      <c r="D43" s="147">
        <v>660</v>
      </c>
      <c r="E43" s="48" t="s">
        <v>67</v>
      </c>
      <c r="F43" s="49">
        <v>570</v>
      </c>
      <c r="G43" s="49">
        <f>(D43*F43)</f>
        <v>376200</v>
      </c>
      <c r="J43"/>
      <c r="K43"/>
      <c r="L43"/>
      <c r="M43"/>
      <c r="N43"/>
      <c r="O43"/>
      <c r="P43"/>
      <c r="Q43"/>
    </row>
    <row r="44" spans="1:17" ht="12.75" customHeight="1" x14ac:dyDescent="0.25">
      <c r="A44" s="18"/>
      <c r="B44" s="10" t="s">
        <v>68</v>
      </c>
      <c r="C44" s="148" t="s">
        <v>66</v>
      </c>
      <c r="D44" s="12">
        <v>600</v>
      </c>
      <c r="E44" s="48" t="s">
        <v>67</v>
      </c>
      <c r="F44" s="49">
        <v>1000</v>
      </c>
      <c r="G44" s="49">
        <f>(D44*F44)</f>
        <v>600000</v>
      </c>
      <c r="J44"/>
      <c r="K44"/>
      <c r="L44"/>
      <c r="M44"/>
      <c r="N44"/>
      <c r="O44"/>
      <c r="P44"/>
      <c r="Q44"/>
    </row>
    <row r="45" spans="1:17" ht="12.75" customHeight="1" x14ac:dyDescent="0.25">
      <c r="A45" s="18"/>
      <c r="B45" s="10" t="s">
        <v>69</v>
      </c>
      <c r="C45" s="48" t="s">
        <v>66</v>
      </c>
      <c r="D45" s="147">
        <v>227</v>
      </c>
      <c r="E45" s="48" t="s">
        <v>67</v>
      </c>
      <c r="F45" s="49">
        <v>1000</v>
      </c>
      <c r="G45" s="49">
        <f>(D45*F45)</f>
        <v>227000</v>
      </c>
      <c r="J45"/>
      <c r="K45"/>
      <c r="L45"/>
      <c r="M45"/>
      <c r="N45"/>
      <c r="O45"/>
      <c r="P45"/>
      <c r="Q45"/>
    </row>
    <row r="46" spans="1:17" ht="12.75" customHeight="1" x14ac:dyDescent="0.25">
      <c r="A46" s="18"/>
      <c r="B46" s="151" t="s">
        <v>70</v>
      </c>
      <c r="C46" s="48"/>
      <c r="D46" s="147"/>
      <c r="E46" s="48"/>
      <c r="F46" s="49"/>
      <c r="G46" s="49"/>
      <c r="J46"/>
      <c r="K46"/>
      <c r="L46"/>
      <c r="M46"/>
      <c r="N46"/>
      <c r="O46"/>
      <c r="P46"/>
      <c r="Q46"/>
    </row>
    <row r="47" spans="1:17" ht="12.75" customHeight="1" x14ac:dyDescent="0.25">
      <c r="A47" s="18"/>
      <c r="B47" s="10" t="s">
        <v>71</v>
      </c>
      <c r="C47" s="48" t="s">
        <v>66</v>
      </c>
      <c r="D47" s="147">
        <v>5</v>
      </c>
      <c r="E47" s="48" t="s">
        <v>72</v>
      </c>
      <c r="F47" s="49">
        <v>36800</v>
      </c>
      <c r="G47" s="49">
        <f>(D47*F47)</f>
        <v>184000</v>
      </c>
      <c r="J47"/>
      <c r="K47"/>
      <c r="L47"/>
      <c r="M47"/>
      <c r="N47"/>
      <c r="O47"/>
      <c r="P47"/>
      <c r="Q47"/>
    </row>
    <row r="48" spans="1:17" ht="12.75" customHeight="1" x14ac:dyDescent="0.25">
      <c r="A48" s="18"/>
      <c r="B48" s="10" t="s">
        <v>73</v>
      </c>
      <c r="C48" s="139" t="s">
        <v>74</v>
      </c>
      <c r="D48" s="149">
        <v>2.4</v>
      </c>
      <c r="E48" s="139" t="s">
        <v>75</v>
      </c>
      <c r="F48" s="140">
        <v>21200</v>
      </c>
      <c r="G48" s="49">
        <f>(D48*F48)</f>
        <v>50880</v>
      </c>
      <c r="J48"/>
      <c r="K48"/>
      <c r="L48"/>
      <c r="M48"/>
      <c r="N48"/>
      <c r="O48"/>
      <c r="P48"/>
      <c r="Q48"/>
    </row>
    <row r="49" spans="1:17" ht="12.75" customHeight="1" x14ac:dyDescent="0.25">
      <c r="A49" s="18"/>
      <c r="B49" s="10" t="s">
        <v>76</v>
      </c>
      <c r="C49" s="139" t="s">
        <v>74</v>
      </c>
      <c r="D49" s="149">
        <v>2.4</v>
      </c>
      <c r="E49" s="139" t="s">
        <v>75</v>
      </c>
      <c r="F49" s="140">
        <v>18800</v>
      </c>
      <c r="G49" s="49">
        <f>(D49*F49)</f>
        <v>45120</v>
      </c>
      <c r="J49"/>
      <c r="K49"/>
      <c r="L49"/>
      <c r="M49"/>
      <c r="N49"/>
      <c r="O49"/>
      <c r="P49"/>
      <c r="Q49"/>
    </row>
    <row r="50" spans="1:17" ht="12.75" customHeight="1" x14ac:dyDescent="0.25">
      <c r="A50" s="18"/>
      <c r="B50" s="10" t="s">
        <v>77</v>
      </c>
      <c r="C50" s="139" t="s">
        <v>66</v>
      </c>
      <c r="D50" s="149">
        <v>2</v>
      </c>
      <c r="E50" s="139" t="s">
        <v>78</v>
      </c>
      <c r="F50" s="140">
        <v>8300</v>
      </c>
      <c r="G50" s="49">
        <f>(D50*F50)</f>
        <v>16600</v>
      </c>
      <c r="J50"/>
      <c r="K50"/>
      <c r="L50"/>
      <c r="M50"/>
      <c r="N50"/>
      <c r="O50"/>
      <c r="P50"/>
      <c r="Q50"/>
    </row>
    <row r="51" spans="1:17" ht="12.75" customHeight="1" x14ac:dyDescent="0.25">
      <c r="A51" s="18"/>
      <c r="B51" s="151" t="s">
        <v>79</v>
      </c>
      <c r="C51" s="139"/>
      <c r="D51" s="149"/>
      <c r="E51" s="139"/>
      <c r="F51" s="140"/>
      <c r="G51" s="49"/>
      <c r="J51"/>
      <c r="K51"/>
      <c r="L51"/>
      <c r="M51"/>
      <c r="N51"/>
      <c r="O51"/>
      <c r="P51"/>
      <c r="Q51"/>
    </row>
    <row r="52" spans="1:17" ht="12.75" customHeight="1" x14ac:dyDescent="0.25">
      <c r="A52" s="18"/>
      <c r="B52" s="10" t="s">
        <v>80</v>
      </c>
      <c r="C52" s="139" t="s">
        <v>74</v>
      </c>
      <c r="D52" s="149">
        <v>5</v>
      </c>
      <c r="E52" s="139" t="s">
        <v>81</v>
      </c>
      <c r="F52" s="140">
        <v>17000</v>
      </c>
      <c r="G52" s="49">
        <f>(D52*F52)</f>
        <v>85000</v>
      </c>
      <c r="J52"/>
      <c r="K52"/>
      <c r="L52"/>
      <c r="M52"/>
      <c r="N52"/>
      <c r="O52"/>
      <c r="P52"/>
      <c r="Q52"/>
    </row>
    <row r="53" spans="1:17" ht="12.75" customHeight="1" x14ac:dyDescent="0.25">
      <c r="A53" s="18"/>
      <c r="B53" s="10" t="s">
        <v>82</v>
      </c>
      <c r="C53" s="139" t="s">
        <v>74</v>
      </c>
      <c r="D53" s="149">
        <v>3</v>
      </c>
      <c r="E53" s="139" t="s">
        <v>81</v>
      </c>
      <c r="F53" s="140">
        <v>12800</v>
      </c>
      <c r="G53" s="49">
        <f>(D53*F53)</f>
        <v>38400</v>
      </c>
      <c r="J53"/>
      <c r="K53"/>
      <c r="L53"/>
      <c r="M53"/>
      <c r="N53"/>
      <c r="O53"/>
      <c r="P53"/>
      <c r="Q53"/>
    </row>
    <row r="54" spans="1:17" ht="12.75" customHeight="1" x14ac:dyDescent="0.25">
      <c r="A54" s="18"/>
      <c r="B54" s="10" t="s">
        <v>83</v>
      </c>
      <c r="C54" s="139" t="s">
        <v>74</v>
      </c>
      <c r="D54" s="149">
        <v>2</v>
      </c>
      <c r="E54" s="139" t="s">
        <v>81</v>
      </c>
      <c r="F54" s="140">
        <v>18000</v>
      </c>
      <c r="G54" s="49">
        <f>(D54*F54)</f>
        <v>36000</v>
      </c>
      <c r="J54"/>
      <c r="K54"/>
      <c r="L54"/>
      <c r="M54"/>
      <c r="N54"/>
      <c r="O54"/>
      <c r="P54"/>
      <c r="Q54"/>
    </row>
    <row r="55" spans="1:17" ht="12.75" customHeight="1" x14ac:dyDescent="0.25">
      <c r="A55" s="18"/>
      <c r="B55" s="50" t="s">
        <v>84</v>
      </c>
      <c r="C55" s="51"/>
      <c r="D55" s="51"/>
      <c r="E55" s="51"/>
      <c r="F55" s="52"/>
      <c r="G55" s="53">
        <f>SUM(G42:G54)</f>
        <v>1659200</v>
      </c>
      <c r="J55"/>
      <c r="K55"/>
      <c r="L55"/>
      <c r="M55"/>
      <c r="N55"/>
      <c r="O55"/>
      <c r="P55"/>
      <c r="Q55"/>
    </row>
    <row r="56" spans="1:17" ht="13.5" customHeight="1" x14ac:dyDescent="0.25">
      <c r="A56" s="5"/>
      <c r="B56" s="40"/>
      <c r="C56" s="41"/>
      <c r="D56" s="41"/>
      <c r="E56" s="123"/>
      <c r="F56" s="42"/>
      <c r="G56" s="42"/>
      <c r="J56"/>
      <c r="K56"/>
      <c r="L56"/>
      <c r="M56"/>
      <c r="N56"/>
      <c r="O56"/>
      <c r="P56"/>
      <c r="Q56"/>
    </row>
    <row r="57" spans="1:17" ht="12" customHeight="1" x14ac:dyDescent="0.25">
      <c r="A57" s="2"/>
      <c r="B57" s="31" t="s">
        <v>85</v>
      </c>
      <c r="C57" s="32"/>
      <c r="D57" s="33"/>
      <c r="E57" s="33"/>
      <c r="F57" s="34"/>
      <c r="G57" s="34"/>
      <c r="J57"/>
      <c r="K57"/>
      <c r="L57"/>
      <c r="M57"/>
      <c r="N57"/>
      <c r="O57"/>
      <c r="P57"/>
      <c r="Q57"/>
    </row>
    <row r="58" spans="1:17" ht="12" customHeight="1" x14ac:dyDescent="0.25">
      <c r="A58" s="5"/>
      <c r="B58" s="133" t="s">
        <v>86</v>
      </c>
      <c r="C58" s="134" t="s">
        <v>62</v>
      </c>
      <c r="D58" s="134" t="s">
        <v>63</v>
      </c>
      <c r="E58" s="133" t="s">
        <v>29</v>
      </c>
      <c r="F58" s="134" t="s">
        <v>30</v>
      </c>
      <c r="G58" s="133" t="s">
        <v>31</v>
      </c>
      <c r="J58"/>
      <c r="K58"/>
      <c r="L58"/>
      <c r="M58"/>
      <c r="N58"/>
      <c r="O58"/>
      <c r="P58"/>
      <c r="Q58"/>
    </row>
    <row r="59" spans="1:17" ht="15" x14ac:dyDescent="0.25">
      <c r="A59" s="5"/>
      <c r="B59" s="122" t="s">
        <v>87</v>
      </c>
      <c r="C59" s="139" t="s">
        <v>88</v>
      </c>
      <c r="D59" s="49">
        <v>2479</v>
      </c>
      <c r="E59" s="124" t="s">
        <v>89</v>
      </c>
      <c r="F59" s="49">
        <v>350</v>
      </c>
      <c r="G59" s="140">
        <f>(D59*F59)</f>
        <v>867650</v>
      </c>
      <c r="J59"/>
      <c r="K59"/>
      <c r="L59"/>
      <c r="M59"/>
      <c r="N59"/>
      <c r="O59"/>
      <c r="P59"/>
      <c r="Q59"/>
    </row>
    <row r="60" spans="1:17" ht="15" x14ac:dyDescent="0.25">
      <c r="A60" s="66"/>
      <c r="B60" s="122" t="s">
        <v>90</v>
      </c>
      <c r="C60" s="26" t="s">
        <v>33</v>
      </c>
      <c r="D60" s="49">
        <v>12</v>
      </c>
      <c r="E60" s="124" t="s">
        <v>89</v>
      </c>
      <c r="F60" s="49">
        <v>20000</v>
      </c>
      <c r="G60" s="140">
        <f t="shared" ref="G60" si="2">(D60*F60)</f>
        <v>240000</v>
      </c>
      <c r="J60"/>
      <c r="K60"/>
      <c r="L60"/>
      <c r="M60"/>
      <c r="N60"/>
      <c r="O60"/>
      <c r="P60"/>
      <c r="Q60"/>
    </row>
    <row r="61" spans="1:17" ht="12.75" customHeight="1" x14ac:dyDescent="0.25">
      <c r="A61" s="66"/>
      <c r="B61" s="135" t="s">
        <v>91</v>
      </c>
      <c r="C61" s="136"/>
      <c r="D61" s="136"/>
      <c r="E61" s="136"/>
      <c r="F61" s="137"/>
      <c r="G61" s="138">
        <f>SUM(G59:G60)</f>
        <v>1107650</v>
      </c>
      <c r="J61"/>
      <c r="K61"/>
      <c r="L61"/>
      <c r="M61"/>
      <c r="N61"/>
      <c r="O61"/>
      <c r="P61"/>
      <c r="Q61"/>
    </row>
    <row r="62" spans="1:17" ht="13.5" customHeight="1" x14ac:dyDescent="0.25">
      <c r="A62" s="5"/>
      <c r="B62" s="69"/>
      <c r="C62" s="69"/>
      <c r="D62" s="69"/>
      <c r="E62" s="125"/>
      <c r="F62" s="70"/>
      <c r="G62" s="70"/>
      <c r="J62"/>
      <c r="K62"/>
      <c r="L62"/>
      <c r="M62"/>
      <c r="N62"/>
      <c r="O62"/>
      <c r="P62"/>
      <c r="Q62"/>
    </row>
    <row r="63" spans="1:17" ht="12" customHeight="1" x14ac:dyDescent="0.25">
      <c r="A63" s="2"/>
      <c r="B63" s="71" t="s">
        <v>92</v>
      </c>
      <c r="C63" s="72"/>
      <c r="D63" s="72"/>
      <c r="E63" s="109"/>
      <c r="F63" s="72"/>
      <c r="G63" s="73">
        <f>G28+G33+G38+G55+G61</f>
        <v>4642050</v>
      </c>
      <c r="J63"/>
      <c r="K63"/>
      <c r="L63"/>
      <c r="M63"/>
      <c r="N63"/>
      <c r="O63"/>
      <c r="P63"/>
      <c r="Q63"/>
    </row>
    <row r="64" spans="1:17" ht="12" customHeight="1" x14ac:dyDescent="0.25">
      <c r="A64" s="66"/>
      <c r="B64" s="74" t="s">
        <v>93</v>
      </c>
      <c r="C64" s="55"/>
      <c r="D64" s="55"/>
      <c r="E64" s="110"/>
      <c r="F64" s="55"/>
      <c r="G64" s="75">
        <f>G63*0.05</f>
        <v>232102.5</v>
      </c>
      <c r="J64"/>
      <c r="K64"/>
      <c r="L64"/>
      <c r="M64"/>
      <c r="N64"/>
      <c r="O64"/>
      <c r="P64"/>
      <c r="Q64"/>
    </row>
    <row r="65" spans="1:17" ht="12" customHeight="1" x14ac:dyDescent="0.25">
      <c r="A65" s="66"/>
      <c r="B65" s="76" t="s">
        <v>94</v>
      </c>
      <c r="C65" s="54"/>
      <c r="D65" s="54"/>
      <c r="E65" s="111"/>
      <c r="F65" s="54"/>
      <c r="G65" s="77">
        <f>G64+G63</f>
        <v>4874152.5</v>
      </c>
      <c r="J65"/>
      <c r="K65"/>
      <c r="L65"/>
      <c r="M65"/>
      <c r="N65"/>
      <c r="O65"/>
      <c r="P65"/>
      <c r="Q65"/>
    </row>
    <row r="66" spans="1:17" ht="12" customHeight="1" x14ac:dyDescent="0.25">
      <c r="A66" s="66"/>
      <c r="B66" s="74" t="s">
        <v>95</v>
      </c>
      <c r="C66" s="55"/>
      <c r="D66" s="55"/>
      <c r="E66" s="110"/>
      <c r="F66" s="55"/>
      <c r="G66" s="75">
        <f>G12</f>
        <v>8250000</v>
      </c>
      <c r="J66"/>
      <c r="K66"/>
      <c r="L66"/>
      <c r="M66"/>
      <c r="N66"/>
      <c r="O66"/>
      <c r="P66"/>
      <c r="Q66"/>
    </row>
    <row r="67" spans="1:17" ht="12" customHeight="1" x14ac:dyDescent="0.25">
      <c r="A67" s="66"/>
      <c r="B67" s="78" t="s">
        <v>96</v>
      </c>
      <c r="C67" s="79"/>
      <c r="D67" s="79"/>
      <c r="E67" s="112"/>
      <c r="F67" s="79"/>
      <c r="G67" s="80">
        <f>G66-G65</f>
        <v>3375847.5</v>
      </c>
      <c r="J67"/>
      <c r="K67"/>
      <c r="L67"/>
      <c r="M67"/>
      <c r="N67"/>
      <c r="O67"/>
      <c r="P67"/>
      <c r="Q67"/>
    </row>
    <row r="68" spans="1:17" ht="12" customHeight="1" x14ac:dyDescent="0.25">
      <c r="A68" s="66"/>
      <c r="B68" s="67" t="s">
        <v>97</v>
      </c>
      <c r="C68" s="68"/>
      <c r="D68" s="68"/>
      <c r="E68" s="113"/>
      <c r="F68" s="68"/>
      <c r="G68" s="63"/>
      <c r="J68"/>
      <c r="K68"/>
      <c r="L68"/>
      <c r="M68"/>
      <c r="N68"/>
      <c r="O68"/>
      <c r="P68"/>
      <c r="Q68"/>
    </row>
    <row r="69" spans="1:17" ht="12" customHeight="1" thickBot="1" x14ac:dyDescent="0.3">
      <c r="A69" s="66"/>
      <c r="B69" s="81"/>
      <c r="C69" s="68"/>
      <c r="D69" s="68"/>
      <c r="E69" s="113"/>
      <c r="F69" s="68"/>
      <c r="G69" s="63"/>
      <c r="J69"/>
      <c r="K69"/>
      <c r="L69"/>
      <c r="M69"/>
      <c r="N69"/>
      <c r="O69"/>
      <c r="P69"/>
      <c r="Q69"/>
    </row>
    <row r="70" spans="1:17" ht="12.75" customHeight="1" x14ac:dyDescent="0.25">
      <c r="A70" s="66"/>
      <c r="B70" s="93" t="s">
        <v>98</v>
      </c>
      <c r="C70" s="94"/>
      <c r="D70" s="94"/>
      <c r="E70" s="126"/>
      <c r="F70" s="95"/>
      <c r="G70" s="63"/>
      <c r="J70"/>
      <c r="K70"/>
      <c r="L70"/>
      <c r="M70"/>
      <c r="N70"/>
      <c r="O70"/>
      <c r="P70"/>
      <c r="Q70"/>
    </row>
    <row r="71" spans="1:17" ht="12" customHeight="1" x14ac:dyDescent="0.25">
      <c r="A71" s="66"/>
      <c r="B71" s="96" t="s">
        <v>99</v>
      </c>
      <c r="C71" s="65"/>
      <c r="D71" s="65"/>
      <c r="E71" s="127"/>
      <c r="F71" s="97"/>
      <c r="G71" s="63"/>
      <c r="J71"/>
      <c r="K71"/>
      <c r="L71"/>
      <c r="M71"/>
      <c r="N71"/>
      <c r="O71"/>
      <c r="P71"/>
      <c r="Q71"/>
    </row>
    <row r="72" spans="1:17" ht="12" customHeight="1" x14ac:dyDescent="0.25">
      <c r="A72" s="66"/>
      <c r="B72" s="96" t="s">
        <v>100</v>
      </c>
      <c r="C72" s="65"/>
      <c r="D72" s="65"/>
      <c r="E72" s="127"/>
      <c r="F72" s="97"/>
      <c r="G72" s="63"/>
    </row>
    <row r="73" spans="1:17" ht="12" customHeight="1" x14ac:dyDescent="0.25">
      <c r="A73" s="66"/>
      <c r="B73" s="96" t="s">
        <v>101</v>
      </c>
      <c r="C73" s="65"/>
      <c r="D73" s="65"/>
      <c r="E73" s="127"/>
      <c r="F73" s="97"/>
      <c r="G73" s="63"/>
    </row>
    <row r="74" spans="1:17" ht="12" customHeight="1" x14ac:dyDescent="0.25">
      <c r="A74" s="66"/>
      <c r="B74" s="96" t="s">
        <v>102</v>
      </c>
      <c r="C74" s="65"/>
      <c r="D74" s="65"/>
      <c r="E74" s="127"/>
      <c r="F74" s="97"/>
      <c r="G74" s="63"/>
    </row>
    <row r="75" spans="1:17" ht="12" customHeight="1" x14ac:dyDescent="0.25">
      <c r="A75" s="66"/>
      <c r="B75" s="96" t="s">
        <v>103</v>
      </c>
      <c r="C75" s="65"/>
      <c r="D75" s="65"/>
      <c r="E75" s="127"/>
      <c r="F75" s="97"/>
      <c r="G75" s="63"/>
    </row>
    <row r="76" spans="1:17" ht="12" customHeight="1" thickBot="1" x14ac:dyDescent="0.3">
      <c r="A76" s="66"/>
      <c r="B76" s="98" t="s">
        <v>104</v>
      </c>
      <c r="C76" s="99"/>
      <c r="D76" s="99"/>
      <c r="E76" s="128"/>
      <c r="F76" s="100"/>
      <c r="G76" s="63"/>
    </row>
    <row r="77" spans="1:17" ht="12.75" customHeight="1" x14ac:dyDescent="0.25">
      <c r="A77" s="66"/>
      <c r="B77" s="91"/>
      <c r="C77" s="65"/>
      <c r="D77" s="65"/>
      <c r="E77" s="127"/>
      <c r="F77" s="65"/>
      <c r="G77" s="63"/>
    </row>
    <row r="78" spans="1:17" ht="12.75" customHeight="1" thickBot="1" x14ac:dyDescent="0.3">
      <c r="A78" s="66"/>
      <c r="B78" s="153" t="s">
        <v>105</v>
      </c>
      <c r="C78" s="154"/>
      <c r="D78" s="90"/>
      <c r="E78" s="129"/>
      <c r="F78" s="57"/>
      <c r="G78" s="63"/>
    </row>
    <row r="79" spans="1:17" ht="15" customHeight="1" x14ac:dyDescent="0.25">
      <c r="A79" s="66"/>
      <c r="B79" s="83" t="s">
        <v>86</v>
      </c>
      <c r="C79" s="58" t="s">
        <v>106</v>
      </c>
      <c r="D79" s="84" t="s">
        <v>107</v>
      </c>
      <c r="E79" s="129"/>
      <c r="F79" s="57"/>
      <c r="G79" s="63"/>
    </row>
    <row r="80" spans="1:17" ht="12" customHeight="1" x14ac:dyDescent="0.25">
      <c r="A80" s="66"/>
      <c r="B80" s="85" t="s">
        <v>108</v>
      </c>
      <c r="C80" s="59">
        <f>G28</f>
        <v>1752000</v>
      </c>
      <c r="D80" s="86">
        <f>(C80/C86)</f>
        <v>0.35944710388113627</v>
      </c>
      <c r="E80" s="129"/>
      <c r="F80" s="57"/>
      <c r="G80" s="63"/>
    </row>
    <row r="81" spans="1:7" ht="12" customHeight="1" x14ac:dyDescent="0.25">
      <c r="A81" s="66"/>
      <c r="B81" s="85" t="s">
        <v>109</v>
      </c>
      <c r="C81" s="59">
        <f>G33</f>
        <v>0</v>
      </c>
      <c r="D81" s="86">
        <v>0</v>
      </c>
      <c r="E81" s="129"/>
      <c r="F81" s="57"/>
      <c r="G81" s="63"/>
    </row>
    <row r="82" spans="1:7" ht="12" customHeight="1" x14ac:dyDescent="0.25">
      <c r="A82" s="66"/>
      <c r="B82" s="85" t="s">
        <v>110</v>
      </c>
      <c r="C82" s="59">
        <f>G38</f>
        <v>123199.99999999999</v>
      </c>
      <c r="D82" s="86">
        <f>(C82/C86)</f>
        <v>2.5276189040043369E-2</v>
      </c>
      <c r="E82" s="129"/>
      <c r="F82" s="57"/>
      <c r="G82" s="63"/>
    </row>
    <row r="83" spans="1:7" ht="12" customHeight="1" x14ac:dyDescent="0.25">
      <c r="A83" s="66"/>
      <c r="B83" s="85" t="s">
        <v>61</v>
      </c>
      <c r="C83" s="59">
        <f>G55</f>
        <v>1659200</v>
      </c>
      <c r="D83" s="86">
        <f>(C83/C86)</f>
        <v>0.34040789655227244</v>
      </c>
      <c r="E83" s="129"/>
      <c r="F83" s="57"/>
      <c r="G83" s="63"/>
    </row>
    <row r="84" spans="1:7" ht="12" customHeight="1" x14ac:dyDescent="0.25">
      <c r="A84" s="66"/>
      <c r="B84" s="85" t="s">
        <v>111</v>
      </c>
      <c r="C84" s="60">
        <f>G61</f>
        <v>1107650</v>
      </c>
      <c r="D84" s="86">
        <f>(C84/C86)</f>
        <v>0.22724976290750032</v>
      </c>
      <c r="E84" s="114"/>
      <c r="F84" s="62"/>
      <c r="G84" s="63"/>
    </row>
    <row r="85" spans="1:7" ht="12" customHeight="1" x14ac:dyDescent="0.25">
      <c r="A85" s="66"/>
      <c r="B85" s="85" t="s">
        <v>112</v>
      </c>
      <c r="C85" s="60">
        <f>G64</f>
        <v>232102.5</v>
      </c>
      <c r="D85" s="86">
        <f>(C85/C86)</f>
        <v>4.7619047619047616E-2</v>
      </c>
      <c r="E85" s="114"/>
      <c r="F85" s="62"/>
      <c r="G85" s="63"/>
    </row>
    <row r="86" spans="1:7" ht="12" customHeight="1" thickBot="1" x14ac:dyDescent="0.3">
      <c r="A86" s="66"/>
      <c r="B86" s="87" t="s">
        <v>113</v>
      </c>
      <c r="C86" s="88">
        <f>SUM(C80:C85)</f>
        <v>4874152.5</v>
      </c>
      <c r="D86" s="89">
        <f>SUM(D80:D85)</f>
        <v>1</v>
      </c>
      <c r="E86" s="114"/>
      <c r="F86" s="62"/>
      <c r="G86" s="63"/>
    </row>
    <row r="87" spans="1:7" ht="12.75" customHeight="1" x14ac:dyDescent="0.25">
      <c r="A87" s="66"/>
      <c r="B87" s="81"/>
      <c r="C87" s="68"/>
      <c r="D87" s="68"/>
      <c r="E87" s="113"/>
      <c r="F87" s="68"/>
      <c r="G87" s="63"/>
    </row>
    <row r="88" spans="1:7" ht="12" customHeight="1" x14ac:dyDescent="0.25">
      <c r="A88" s="66"/>
      <c r="B88" s="82"/>
      <c r="C88" s="68"/>
      <c r="D88" s="68"/>
      <c r="E88" s="113"/>
      <c r="F88" s="68"/>
      <c r="G88" s="63"/>
    </row>
    <row r="89" spans="1:7" ht="12.75" customHeight="1" thickBot="1" x14ac:dyDescent="0.3">
      <c r="A89" s="66"/>
      <c r="B89" s="102"/>
      <c r="C89" s="103" t="s">
        <v>114</v>
      </c>
      <c r="D89" s="104"/>
      <c r="E89" s="115"/>
      <c r="F89" s="61"/>
      <c r="G89" s="63"/>
    </row>
    <row r="90" spans="1:7" ht="12" customHeight="1" x14ac:dyDescent="0.25">
      <c r="A90" s="56"/>
      <c r="B90" s="105" t="s">
        <v>115</v>
      </c>
      <c r="C90" s="141">
        <v>3000</v>
      </c>
      <c r="D90" s="141">
        <v>4500</v>
      </c>
      <c r="E90" s="141">
        <v>5500</v>
      </c>
      <c r="F90" s="101"/>
      <c r="G90" s="64"/>
    </row>
    <row r="91" spans="1:7" ht="12" customHeight="1" thickBot="1" x14ac:dyDescent="0.3">
      <c r="A91" s="66"/>
      <c r="B91" s="87" t="s">
        <v>116</v>
      </c>
      <c r="C91" s="88">
        <f>(G65/C90)</f>
        <v>1624.7175</v>
      </c>
      <c r="D91" s="88">
        <f>(G65/D90)</f>
        <v>1083.145</v>
      </c>
      <c r="E91" s="116">
        <f>(G65/E90)</f>
        <v>886.20954545454549</v>
      </c>
      <c r="F91" s="101"/>
      <c r="G91" s="64"/>
    </row>
    <row r="92" spans="1:7" ht="12.75" customHeight="1" x14ac:dyDescent="0.25">
      <c r="A92" s="66"/>
      <c r="B92" s="92" t="s">
        <v>117</v>
      </c>
      <c r="C92" s="65"/>
      <c r="D92" s="65"/>
      <c r="E92" s="127"/>
      <c r="F92" s="65"/>
      <c r="G92" s="65"/>
    </row>
    <row r="93" spans="1:7" ht="15.6" customHeight="1" x14ac:dyDescent="0.25">
      <c r="A93" s="66"/>
    </row>
  </sheetData>
  <mergeCells count="7">
    <mergeCell ref="E9:F9"/>
    <mergeCell ref="E14:F14"/>
    <mergeCell ref="E15:F15"/>
    <mergeCell ref="B17:G1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93"/>
  <sheetViews>
    <sheetView tabSelected="1" workbookViewId="0">
      <selection activeCell="H85" sqref="H8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28515625" style="1" customWidth="1"/>
    <col min="4" max="4" width="9.42578125" style="1" customWidth="1"/>
    <col min="5" max="5" width="14.42578125" style="130" customWidth="1"/>
    <col min="6" max="6" width="13.140625" style="1" customWidth="1"/>
    <col min="7" max="7" width="12.28515625" style="1" customWidth="1"/>
    <col min="8" max="9" width="10.85546875" style="1" customWidth="1"/>
    <col min="10" max="10" width="24.7109375" style="1" customWidth="1"/>
    <col min="11" max="255" width="10.85546875" style="1" customWidth="1"/>
  </cols>
  <sheetData>
    <row r="1" spans="1:17" ht="15" customHeight="1" x14ac:dyDescent="0.25">
      <c r="A1" s="2"/>
      <c r="B1" s="2"/>
      <c r="C1" s="2"/>
      <c r="D1" s="2"/>
      <c r="E1" s="117"/>
      <c r="F1" s="2"/>
      <c r="G1" s="2"/>
      <c r="J1"/>
      <c r="K1"/>
      <c r="L1"/>
      <c r="M1"/>
      <c r="N1"/>
      <c r="O1"/>
      <c r="P1"/>
      <c r="Q1"/>
    </row>
    <row r="2" spans="1:17" ht="15" customHeight="1" x14ac:dyDescent="0.25">
      <c r="A2" s="2"/>
      <c r="B2" s="2"/>
      <c r="C2" s="2"/>
      <c r="D2" s="2"/>
      <c r="E2" s="117"/>
      <c r="F2" s="2"/>
      <c r="G2" s="2"/>
      <c r="J2"/>
      <c r="K2"/>
      <c r="L2"/>
      <c r="M2"/>
      <c r="N2"/>
      <c r="O2"/>
      <c r="P2"/>
      <c r="Q2"/>
    </row>
    <row r="3" spans="1:17" ht="15" customHeight="1" x14ac:dyDescent="0.25">
      <c r="A3" s="2"/>
      <c r="B3" s="2"/>
      <c r="C3" s="2"/>
      <c r="D3" s="2"/>
      <c r="E3" s="117"/>
      <c r="F3" s="2"/>
      <c r="G3" s="2"/>
      <c r="J3"/>
      <c r="K3"/>
      <c r="L3"/>
      <c r="M3"/>
      <c r="N3"/>
      <c r="O3"/>
      <c r="P3"/>
      <c r="Q3"/>
    </row>
    <row r="4" spans="1:17" ht="15" customHeight="1" x14ac:dyDescent="0.25">
      <c r="A4" s="2"/>
      <c r="B4" s="2"/>
      <c r="C4" s="2"/>
      <c r="D4" s="2"/>
      <c r="E4" s="117"/>
      <c r="F4" s="2"/>
      <c r="G4" s="2"/>
      <c r="J4"/>
      <c r="K4"/>
      <c r="L4"/>
      <c r="M4"/>
      <c r="N4"/>
      <c r="O4"/>
      <c r="P4"/>
      <c r="Q4"/>
    </row>
    <row r="5" spans="1:17" ht="15" customHeight="1" x14ac:dyDescent="0.25">
      <c r="A5" s="2"/>
      <c r="B5" s="2"/>
      <c r="C5" s="2"/>
      <c r="D5" s="2"/>
      <c r="E5" s="117"/>
      <c r="F5" s="2"/>
      <c r="G5" s="2"/>
      <c r="J5"/>
      <c r="K5"/>
      <c r="L5"/>
      <c r="M5"/>
      <c r="N5"/>
      <c r="O5"/>
      <c r="P5"/>
      <c r="Q5"/>
    </row>
    <row r="6" spans="1:17" ht="15" customHeight="1" x14ac:dyDescent="0.25">
      <c r="A6" s="2"/>
      <c r="B6" s="2"/>
      <c r="C6" s="2"/>
      <c r="D6" s="2"/>
      <c r="E6" s="117"/>
      <c r="F6" s="2"/>
      <c r="G6" s="2"/>
      <c r="J6"/>
      <c r="K6"/>
      <c r="L6"/>
      <c r="M6"/>
      <c r="N6"/>
      <c r="O6"/>
      <c r="P6"/>
      <c r="Q6"/>
    </row>
    <row r="7" spans="1:17" ht="15" customHeight="1" x14ac:dyDescent="0.25">
      <c r="A7" s="2"/>
      <c r="B7" s="2"/>
      <c r="C7" s="2"/>
      <c r="D7" s="2"/>
      <c r="E7" s="117"/>
      <c r="F7" s="2"/>
      <c r="G7" s="2"/>
      <c r="J7"/>
      <c r="K7"/>
      <c r="L7"/>
      <c r="M7"/>
      <c r="N7"/>
      <c r="O7"/>
      <c r="P7"/>
      <c r="Q7"/>
    </row>
    <row r="8" spans="1:17" ht="15" customHeight="1" x14ac:dyDescent="0.25">
      <c r="A8" s="2"/>
      <c r="B8" s="3"/>
      <c r="C8" s="4"/>
      <c r="D8" s="2"/>
      <c r="E8" s="118"/>
      <c r="F8" s="4"/>
      <c r="G8" s="4"/>
      <c r="J8"/>
      <c r="K8"/>
      <c r="L8"/>
      <c r="M8"/>
      <c r="N8"/>
      <c r="O8"/>
      <c r="P8"/>
      <c r="Q8"/>
    </row>
    <row r="9" spans="1:17" ht="12" customHeight="1" x14ac:dyDescent="0.25">
      <c r="A9" s="5"/>
      <c r="B9" s="6" t="s">
        <v>0</v>
      </c>
      <c r="C9" s="152" t="s">
        <v>1</v>
      </c>
      <c r="D9" s="7"/>
      <c r="E9" s="157" t="s">
        <v>2</v>
      </c>
      <c r="F9" s="158"/>
      <c r="G9" s="8">
        <v>5500</v>
      </c>
      <c r="J9"/>
      <c r="K9"/>
      <c r="L9"/>
      <c r="M9"/>
      <c r="N9"/>
      <c r="O9"/>
      <c r="P9"/>
      <c r="Q9"/>
    </row>
    <row r="10" spans="1:17" ht="27.6" customHeight="1" x14ac:dyDescent="0.25">
      <c r="A10" s="5"/>
      <c r="B10" s="9" t="s">
        <v>3</v>
      </c>
      <c r="C10" s="10" t="s">
        <v>4</v>
      </c>
      <c r="D10" s="11"/>
      <c r="E10" s="159" t="s">
        <v>5</v>
      </c>
      <c r="F10" s="160"/>
      <c r="G10" s="119" t="s">
        <v>6</v>
      </c>
      <c r="J10"/>
      <c r="K10"/>
      <c r="L10"/>
      <c r="M10"/>
      <c r="N10"/>
      <c r="O10"/>
      <c r="P10"/>
      <c r="Q10"/>
    </row>
    <row r="11" spans="1:17" ht="18" customHeight="1" x14ac:dyDescent="0.25">
      <c r="A11" s="5"/>
      <c r="B11" s="9" t="s">
        <v>7</v>
      </c>
      <c r="C11" s="119" t="s">
        <v>8</v>
      </c>
      <c r="D11" s="11"/>
      <c r="E11" s="159" t="s">
        <v>9</v>
      </c>
      <c r="F11" s="160"/>
      <c r="G11" s="143">
        <v>1500</v>
      </c>
      <c r="J11"/>
      <c r="K11"/>
      <c r="L11"/>
      <c r="M11"/>
      <c r="N11"/>
      <c r="O11"/>
      <c r="P11"/>
      <c r="Q11"/>
    </row>
    <row r="12" spans="1:17" ht="17.45" customHeight="1" x14ac:dyDescent="0.25">
      <c r="A12" s="5"/>
      <c r="B12" s="9" t="s">
        <v>10</v>
      </c>
      <c r="C12" s="10" t="s">
        <v>11</v>
      </c>
      <c r="D12" s="11"/>
      <c r="E12" s="155" t="s">
        <v>12</v>
      </c>
      <c r="F12" s="156"/>
      <c r="G12" s="142">
        <f>(G9*G11)</f>
        <v>8250000</v>
      </c>
      <c r="J12"/>
      <c r="K12"/>
      <c r="L12"/>
      <c r="M12"/>
      <c r="N12"/>
      <c r="O12"/>
      <c r="P12"/>
      <c r="Q12"/>
    </row>
    <row r="13" spans="1:17" ht="30.75" customHeight="1" x14ac:dyDescent="0.25">
      <c r="A13" s="5"/>
      <c r="B13" s="9" t="s">
        <v>13</v>
      </c>
      <c r="C13" s="119" t="s">
        <v>14</v>
      </c>
      <c r="D13" s="11"/>
      <c r="E13" s="159" t="s">
        <v>15</v>
      </c>
      <c r="F13" s="160"/>
      <c r="G13" s="10" t="s">
        <v>16</v>
      </c>
      <c r="J13"/>
      <c r="K13"/>
      <c r="L13"/>
      <c r="M13"/>
      <c r="N13"/>
      <c r="O13"/>
      <c r="P13"/>
      <c r="Q13"/>
    </row>
    <row r="14" spans="1:17" ht="13.5" customHeight="1" x14ac:dyDescent="0.25">
      <c r="A14" s="5"/>
      <c r="B14" s="9" t="s">
        <v>17</v>
      </c>
      <c r="C14" s="119" t="s">
        <v>18</v>
      </c>
      <c r="D14" s="11"/>
      <c r="E14" s="159" t="s">
        <v>19</v>
      </c>
      <c r="F14" s="160"/>
      <c r="G14" s="119" t="s">
        <v>20</v>
      </c>
      <c r="J14"/>
      <c r="K14"/>
      <c r="L14"/>
      <c r="M14"/>
      <c r="N14"/>
      <c r="O14"/>
      <c r="P14"/>
      <c r="Q14"/>
    </row>
    <row r="15" spans="1:17" ht="22.9" customHeight="1" x14ac:dyDescent="0.25">
      <c r="A15" s="5"/>
      <c r="B15" s="9" t="s">
        <v>21</v>
      </c>
      <c r="C15" s="144">
        <v>44736</v>
      </c>
      <c r="D15" s="11"/>
      <c r="E15" s="161" t="s">
        <v>22</v>
      </c>
      <c r="F15" s="162"/>
      <c r="G15" s="10" t="s">
        <v>23</v>
      </c>
      <c r="J15"/>
      <c r="K15"/>
      <c r="L15"/>
      <c r="M15"/>
      <c r="N15"/>
      <c r="O15"/>
      <c r="P15"/>
      <c r="Q15"/>
    </row>
    <row r="16" spans="1:17" ht="12" customHeight="1" x14ac:dyDescent="0.25">
      <c r="A16" s="2"/>
      <c r="B16" s="13"/>
      <c r="C16" s="14"/>
      <c r="D16" s="15"/>
      <c r="E16" s="120"/>
      <c r="F16" s="16"/>
      <c r="G16" s="17"/>
      <c r="J16"/>
      <c r="K16"/>
      <c r="L16"/>
      <c r="M16"/>
      <c r="N16"/>
      <c r="O16"/>
      <c r="P16"/>
      <c r="Q16"/>
    </row>
    <row r="17" spans="1:17" ht="12" customHeight="1" x14ac:dyDescent="0.25">
      <c r="A17" s="18"/>
      <c r="B17" s="163" t="s">
        <v>24</v>
      </c>
      <c r="C17" s="164"/>
      <c r="D17" s="164"/>
      <c r="E17" s="164"/>
      <c r="F17" s="164"/>
      <c r="G17" s="164"/>
      <c r="J17"/>
      <c r="K17"/>
      <c r="L17"/>
      <c r="M17"/>
      <c r="N17"/>
      <c r="O17"/>
      <c r="P17"/>
      <c r="Q17"/>
    </row>
    <row r="18" spans="1:17" ht="12" customHeight="1" x14ac:dyDescent="0.25">
      <c r="A18" s="2"/>
      <c r="B18" s="19"/>
      <c r="C18" s="20"/>
      <c r="D18" s="20"/>
      <c r="E18" s="121"/>
      <c r="F18" s="21"/>
      <c r="G18" s="21"/>
      <c r="J18"/>
      <c r="K18"/>
      <c r="L18"/>
      <c r="M18"/>
      <c r="N18"/>
      <c r="O18"/>
      <c r="P18"/>
      <c r="Q18"/>
    </row>
    <row r="19" spans="1:17" ht="12" customHeight="1" x14ac:dyDescent="0.25">
      <c r="A19" s="5"/>
      <c r="B19" s="22" t="s">
        <v>25</v>
      </c>
      <c r="C19" s="23"/>
      <c r="D19" s="24"/>
      <c r="E19" s="108"/>
      <c r="F19" s="24"/>
      <c r="G19" s="24"/>
      <c r="J19"/>
      <c r="K19"/>
      <c r="L19"/>
      <c r="M19"/>
      <c r="N19"/>
      <c r="O19"/>
      <c r="P19"/>
      <c r="Q19"/>
    </row>
    <row r="20" spans="1:17" ht="24" customHeight="1" x14ac:dyDescent="0.25">
      <c r="A20" s="18"/>
      <c r="B20" s="25" t="s">
        <v>26</v>
      </c>
      <c r="C20" s="25" t="s">
        <v>27</v>
      </c>
      <c r="D20" s="25" t="s">
        <v>28</v>
      </c>
      <c r="E20" s="25" t="s">
        <v>29</v>
      </c>
      <c r="F20" s="25" t="s">
        <v>30</v>
      </c>
      <c r="G20" s="25" t="s">
        <v>31</v>
      </c>
      <c r="J20"/>
      <c r="K20"/>
      <c r="L20"/>
      <c r="M20"/>
      <c r="N20"/>
      <c r="O20"/>
      <c r="P20"/>
      <c r="Q20"/>
    </row>
    <row r="21" spans="1:17" ht="21" customHeight="1" x14ac:dyDescent="0.25">
      <c r="A21" s="18"/>
      <c r="B21" s="10" t="s">
        <v>32</v>
      </c>
      <c r="C21" s="10" t="s">
        <v>33</v>
      </c>
      <c r="D21" s="10" t="s">
        <v>34</v>
      </c>
      <c r="E21" s="10" t="s">
        <v>35</v>
      </c>
      <c r="F21" s="122">
        <v>26000</v>
      </c>
      <c r="G21" s="142">
        <f>(D21*F21)</f>
        <v>520000</v>
      </c>
      <c r="J21"/>
      <c r="K21"/>
      <c r="L21"/>
      <c r="M21"/>
      <c r="N21"/>
      <c r="O21"/>
      <c r="P21"/>
      <c r="Q21"/>
    </row>
    <row r="22" spans="1:17" ht="24.6" customHeight="1" x14ac:dyDescent="0.25">
      <c r="A22" s="18"/>
      <c r="B22" s="10" t="s">
        <v>36</v>
      </c>
      <c r="C22" s="10" t="s">
        <v>33</v>
      </c>
      <c r="D22" s="10" t="s">
        <v>37</v>
      </c>
      <c r="E22" s="10" t="s">
        <v>35</v>
      </c>
      <c r="F22" s="122">
        <v>26000</v>
      </c>
      <c r="G22" s="142">
        <f t="shared" ref="G22:G27" si="0">(D22*F22)</f>
        <v>104000</v>
      </c>
      <c r="J22"/>
      <c r="K22"/>
      <c r="L22"/>
      <c r="M22"/>
      <c r="N22"/>
      <c r="O22"/>
      <c r="P22"/>
      <c r="Q22"/>
    </row>
    <row r="23" spans="1:17" ht="26.45" customHeight="1" x14ac:dyDescent="0.25">
      <c r="A23" s="18"/>
      <c r="B23" s="10" t="s">
        <v>38</v>
      </c>
      <c r="C23" s="10" t="s">
        <v>33</v>
      </c>
      <c r="D23" s="10" t="s">
        <v>39</v>
      </c>
      <c r="E23" s="10" t="s">
        <v>40</v>
      </c>
      <c r="F23" s="122">
        <v>26000</v>
      </c>
      <c r="G23" s="142">
        <f t="shared" si="0"/>
        <v>156000</v>
      </c>
      <c r="J23"/>
      <c r="K23"/>
      <c r="L23"/>
      <c r="M23"/>
      <c r="N23"/>
      <c r="O23"/>
      <c r="P23"/>
      <c r="Q23"/>
    </row>
    <row r="24" spans="1:17" ht="12.75" customHeight="1" x14ac:dyDescent="0.25">
      <c r="A24" s="18"/>
      <c r="B24" s="10" t="s">
        <v>41</v>
      </c>
      <c r="C24" s="10" t="s">
        <v>33</v>
      </c>
      <c r="D24" s="10" t="s">
        <v>42</v>
      </c>
      <c r="E24" s="10" t="s">
        <v>43</v>
      </c>
      <c r="F24" s="122">
        <v>26000</v>
      </c>
      <c r="G24" s="142">
        <f t="shared" si="0"/>
        <v>130000</v>
      </c>
      <c r="J24"/>
      <c r="K24"/>
      <c r="L24"/>
      <c r="M24"/>
      <c r="N24"/>
      <c r="O24"/>
      <c r="P24"/>
      <c r="Q24"/>
    </row>
    <row r="25" spans="1:17" ht="12.75" customHeight="1" x14ac:dyDescent="0.25">
      <c r="A25" s="18"/>
      <c r="B25" s="10" t="s">
        <v>44</v>
      </c>
      <c r="C25" s="10" t="s">
        <v>33</v>
      </c>
      <c r="D25" s="10" t="s">
        <v>42</v>
      </c>
      <c r="E25" s="10" t="s">
        <v>45</v>
      </c>
      <c r="F25" s="122">
        <v>26000</v>
      </c>
      <c r="G25" s="142">
        <f t="shared" si="0"/>
        <v>130000</v>
      </c>
      <c r="J25"/>
      <c r="K25"/>
      <c r="L25"/>
      <c r="M25"/>
      <c r="N25"/>
      <c r="O25"/>
      <c r="P25"/>
      <c r="Q25"/>
    </row>
    <row r="26" spans="1:17" ht="12.75" customHeight="1" x14ac:dyDescent="0.25">
      <c r="A26" s="18"/>
      <c r="B26" s="10" t="s">
        <v>46</v>
      </c>
      <c r="C26" s="10" t="s">
        <v>33</v>
      </c>
      <c r="D26" s="10" t="s">
        <v>47</v>
      </c>
      <c r="E26" s="10" t="s">
        <v>48</v>
      </c>
      <c r="F26" s="122">
        <v>26000</v>
      </c>
      <c r="G26" s="142">
        <f t="shared" si="0"/>
        <v>208000</v>
      </c>
      <c r="J26"/>
      <c r="K26"/>
      <c r="L26"/>
      <c r="M26"/>
      <c r="N26"/>
      <c r="O26"/>
      <c r="P26"/>
      <c r="Q26"/>
    </row>
    <row r="27" spans="1:17" ht="12.75" customHeight="1" x14ac:dyDescent="0.25">
      <c r="A27" s="18"/>
      <c r="B27" s="10" t="s">
        <v>49</v>
      </c>
      <c r="C27" s="10" t="s">
        <v>33</v>
      </c>
      <c r="D27" s="10" t="s">
        <v>50</v>
      </c>
      <c r="E27" s="10" t="s">
        <v>51</v>
      </c>
      <c r="F27" s="122">
        <v>26000</v>
      </c>
      <c r="G27" s="142">
        <f t="shared" si="0"/>
        <v>650000</v>
      </c>
      <c r="J27"/>
      <c r="K27"/>
      <c r="L27"/>
      <c r="M27"/>
      <c r="N27"/>
      <c r="O27"/>
      <c r="P27"/>
      <c r="Q27"/>
    </row>
    <row r="28" spans="1:17" ht="12.75" customHeight="1" x14ac:dyDescent="0.25">
      <c r="A28" s="18"/>
      <c r="B28" s="27" t="s">
        <v>52</v>
      </c>
      <c r="C28" s="28"/>
      <c r="D28" s="28"/>
      <c r="E28" s="28"/>
      <c r="F28" s="29"/>
      <c r="G28" s="145">
        <f>SUM(G21:G27)</f>
        <v>1898000</v>
      </c>
      <c r="J28"/>
      <c r="K28"/>
      <c r="L28"/>
      <c r="M28"/>
      <c r="N28"/>
      <c r="O28"/>
      <c r="P28"/>
      <c r="Q28"/>
    </row>
    <row r="29" spans="1:17" ht="12" customHeight="1" x14ac:dyDescent="0.25">
      <c r="A29" s="2"/>
      <c r="B29" s="19"/>
      <c r="C29" s="21"/>
      <c r="D29" s="21"/>
      <c r="E29" s="121"/>
      <c r="F29" s="30"/>
      <c r="G29" s="30"/>
      <c r="J29"/>
      <c r="K29"/>
      <c r="L29"/>
      <c r="M29"/>
      <c r="N29"/>
      <c r="O29"/>
      <c r="P29"/>
      <c r="Q29"/>
    </row>
    <row r="30" spans="1:17" ht="12" customHeight="1" x14ac:dyDescent="0.25">
      <c r="A30" s="5"/>
      <c r="B30" s="31" t="s">
        <v>53</v>
      </c>
      <c r="C30" s="32"/>
      <c r="D30" s="33"/>
      <c r="E30" s="33"/>
      <c r="F30" s="34"/>
      <c r="G30" s="34"/>
      <c r="J30"/>
      <c r="K30"/>
      <c r="L30"/>
      <c r="M30"/>
      <c r="N30"/>
      <c r="O30"/>
      <c r="P30"/>
      <c r="Q30"/>
    </row>
    <row r="31" spans="1:17" ht="24" customHeight="1" x14ac:dyDescent="0.25">
      <c r="A31" s="5"/>
      <c r="B31" s="35" t="s">
        <v>26</v>
      </c>
      <c r="C31" s="36" t="s">
        <v>27</v>
      </c>
      <c r="D31" s="36" t="s">
        <v>28</v>
      </c>
      <c r="E31" s="35" t="s">
        <v>29</v>
      </c>
      <c r="F31" s="36" t="s">
        <v>30</v>
      </c>
      <c r="G31" s="35" t="s">
        <v>31</v>
      </c>
      <c r="J31"/>
      <c r="K31"/>
      <c r="L31"/>
      <c r="M31"/>
      <c r="N31"/>
      <c r="O31"/>
      <c r="P31"/>
      <c r="Q31"/>
    </row>
    <row r="32" spans="1:17" ht="12" customHeight="1" x14ac:dyDescent="0.25">
      <c r="A32" s="5"/>
      <c r="B32" s="122"/>
      <c r="C32" s="26"/>
      <c r="D32" s="122"/>
      <c r="E32" s="10"/>
      <c r="F32" s="122"/>
      <c r="G32" s="106">
        <f>(D32*F32)</f>
        <v>0</v>
      </c>
      <c r="J32"/>
      <c r="K32"/>
      <c r="L32"/>
      <c r="M32"/>
      <c r="N32"/>
      <c r="O32"/>
      <c r="P32"/>
      <c r="Q32"/>
    </row>
    <row r="33" spans="1:17" ht="12" customHeight="1" x14ac:dyDescent="0.25">
      <c r="A33" s="5"/>
      <c r="B33" s="37" t="s">
        <v>54</v>
      </c>
      <c r="C33" s="38"/>
      <c r="D33" s="38"/>
      <c r="E33" s="38"/>
      <c r="F33" s="39"/>
      <c r="G33" s="107">
        <f>SUM(G32)</f>
        <v>0</v>
      </c>
      <c r="J33"/>
      <c r="K33"/>
      <c r="L33"/>
      <c r="M33"/>
      <c r="N33"/>
      <c r="O33"/>
      <c r="P33"/>
      <c r="Q33"/>
    </row>
    <row r="34" spans="1:17" ht="12" customHeight="1" x14ac:dyDescent="0.25">
      <c r="A34" s="2"/>
      <c r="B34" s="40"/>
      <c r="C34" s="41"/>
      <c r="D34" s="41"/>
      <c r="E34" s="123"/>
      <c r="F34" s="42"/>
      <c r="G34" s="42"/>
      <c r="J34"/>
      <c r="K34"/>
      <c r="L34"/>
      <c r="M34"/>
      <c r="N34"/>
      <c r="O34"/>
      <c r="P34"/>
      <c r="Q34"/>
    </row>
    <row r="35" spans="1:17" ht="12" customHeight="1" x14ac:dyDescent="0.25">
      <c r="A35" s="5"/>
      <c r="B35" s="31" t="s">
        <v>55</v>
      </c>
      <c r="C35" s="32"/>
      <c r="D35" s="33"/>
      <c r="E35" s="33"/>
      <c r="F35" s="34"/>
      <c r="G35" s="34"/>
      <c r="J35"/>
      <c r="K35"/>
      <c r="L35"/>
      <c r="M35"/>
      <c r="N35"/>
      <c r="O35"/>
      <c r="P35"/>
      <c r="Q35"/>
    </row>
    <row r="36" spans="1:17" ht="24" customHeight="1" x14ac:dyDescent="0.25">
      <c r="A36" s="5"/>
      <c r="B36" s="43" t="s">
        <v>26</v>
      </c>
      <c r="C36" s="43" t="s">
        <v>27</v>
      </c>
      <c r="D36" s="43" t="s">
        <v>28</v>
      </c>
      <c r="E36" s="43" t="s">
        <v>29</v>
      </c>
      <c r="F36" s="44" t="s">
        <v>30</v>
      </c>
      <c r="G36" s="43" t="s">
        <v>31</v>
      </c>
      <c r="J36"/>
      <c r="K36"/>
      <c r="L36"/>
      <c r="M36"/>
      <c r="N36"/>
      <c r="O36"/>
      <c r="P36"/>
      <c r="Q36"/>
    </row>
    <row r="37" spans="1:17" ht="12.75" customHeight="1" x14ac:dyDescent="0.25">
      <c r="A37" s="18"/>
      <c r="B37" s="10" t="s">
        <v>56</v>
      </c>
      <c r="C37" s="10" t="s">
        <v>57</v>
      </c>
      <c r="D37" s="150">
        <v>0.7</v>
      </c>
      <c r="E37" s="10" t="s">
        <v>58</v>
      </c>
      <c r="F37" s="122">
        <v>180000</v>
      </c>
      <c r="G37" s="122">
        <f t="shared" ref="G37" si="1">(D37*F37)</f>
        <v>125999.99999999999</v>
      </c>
      <c r="J37"/>
      <c r="K37"/>
      <c r="L37"/>
      <c r="M37"/>
      <c r="N37"/>
      <c r="O37"/>
      <c r="P37"/>
      <c r="Q37"/>
    </row>
    <row r="38" spans="1:17" ht="12.75" customHeight="1" x14ac:dyDescent="0.25">
      <c r="A38" s="5"/>
      <c r="B38" s="45" t="s">
        <v>59</v>
      </c>
      <c r="C38" s="46"/>
      <c r="D38" s="46"/>
      <c r="E38" s="46"/>
      <c r="F38" s="46"/>
      <c r="G38" s="146">
        <f>SUM(G37:G37)</f>
        <v>125999.99999999999</v>
      </c>
      <c r="J38"/>
      <c r="K38"/>
      <c r="L38"/>
      <c r="M38"/>
      <c r="N38"/>
      <c r="O38"/>
      <c r="P38"/>
      <c r="Q38"/>
    </row>
    <row r="39" spans="1:17" ht="12" customHeight="1" x14ac:dyDescent="0.25">
      <c r="A39" s="2"/>
      <c r="B39" s="40"/>
      <c r="C39" s="41"/>
      <c r="D39" s="41"/>
      <c r="E39" s="123"/>
      <c r="F39" s="42"/>
      <c r="G39" s="42"/>
      <c r="J39"/>
      <c r="K39"/>
      <c r="L39"/>
      <c r="M39"/>
      <c r="N39"/>
      <c r="O39"/>
      <c r="P39"/>
      <c r="Q39"/>
    </row>
    <row r="40" spans="1:17" ht="12" customHeight="1" x14ac:dyDescent="0.25">
      <c r="A40" s="5"/>
      <c r="B40" s="31" t="s">
        <v>60</v>
      </c>
      <c r="C40" s="32"/>
      <c r="D40" s="33"/>
      <c r="E40" s="33"/>
      <c r="F40" s="34"/>
      <c r="G40" s="34"/>
      <c r="J40"/>
      <c r="K40"/>
      <c r="L40"/>
      <c r="M40"/>
      <c r="N40"/>
      <c r="O40"/>
      <c r="P40"/>
      <c r="Q40"/>
    </row>
    <row r="41" spans="1:17" ht="24" customHeight="1" x14ac:dyDescent="0.25">
      <c r="A41" s="5"/>
      <c r="B41" s="44" t="s">
        <v>61</v>
      </c>
      <c r="C41" s="44" t="s">
        <v>62</v>
      </c>
      <c r="D41" s="134" t="s">
        <v>63</v>
      </c>
      <c r="E41" s="44" t="s">
        <v>29</v>
      </c>
      <c r="F41" s="44" t="s">
        <v>30</v>
      </c>
      <c r="G41" s="44" t="s">
        <v>31</v>
      </c>
      <c r="J41"/>
      <c r="K41"/>
      <c r="L41"/>
      <c r="M41"/>
      <c r="N41"/>
      <c r="O41"/>
      <c r="P41"/>
      <c r="Q41"/>
    </row>
    <row r="42" spans="1:17" ht="12.75" customHeight="1" x14ac:dyDescent="0.25">
      <c r="A42" s="18"/>
      <c r="B42" s="151" t="s">
        <v>64</v>
      </c>
      <c r="C42" s="47"/>
      <c r="D42" s="47"/>
      <c r="E42" s="47"/>
      <c r="F42" s="47"/>
      <c r="G42" s="47"/>
      <c r="J42"/>
      <c r="K42"/>
      <c r="L42"/>
      <c r="M42"/>
      <c r="N42"/>
      <c r="O42"/>
      <c r="P42"/>
      <c r="Q42"/>
    </row>
    <row r="43" spans="1:17" ht="12.75" customHeight="1" x14ac:dyDescent="0.25">
      <c r="A43" s="18"/>
      <c r="B43" s="10" t="s">
        <v>65</v>
      </c>
      <c r="C43" s="48" t="s">
        <v>66</v>
      </c>
      <c r="D43" s="147">
        <v>660</v>
      </c>
      <c r="E43" s="48" t="s">
        <v>67</v>
      </c>
      <c r="F43" s="49">
        <f>Nogal!F43*'A junio'!$I$43</f>
        <v>595.65</v>
      </c>
      <c r="G43" s="49">
        <f>(D43*F43)</f>
        <v>393129</v>
      </c>
      <c r="I43" s="1">
        <v>1.0449999999999999</v>
      </c>
      <c r="J43"/>
      <c r="K43"/>
      <c r="L43"/>
      <c r="M43"/>
      <c r="N43"/>
      <c r="O43"/>
      <c r="P43"/>
      <c r="Q43"/>
    </row>
    <row r="44" spans="1:17" ht="12.75" customHeight="1" x14ac:dyDescent="0.25">
      <c r="A44" s="18"/>
      <c r="B44" s="10" t="s">
        <v>68</v>
      </c>
      <c r="C44" s="148" t="s">
        <v>66</v>
      </c>
      <c r="D44" s="12">
        <v>600</v>
      </c>
      <c r="E44" s="48" t="s">
        <v>67</v>
      </c>
      <c r="F44" s="49">
        <f>Nogal!F44*'A junio'!$I$43</f>
        <v>1045</v>
      </c>
      <c r="G44" s="49">
        <f>(D44*F44)</f>
        <v>627000</v>
      </c>
      <c r="J44"/>
      <c r="K44"/>
      <c r="L44"/>
      <c r="M44"/>
      <c r="N44"/>
      <c r="O44"/>
      <c r="P44"/>
      <c r="Q44"/>
    </row>
    <row r="45" spans="1:17" ht="12.75" customHeight="1" x14ac:dyDescent="0.25">
      <c r="A45" s="18"/>
      <c r="B45" s="10" t="s">
        <v>69</v>
      </c>
      <c r="C45" s="48" t="s">
        <v>66</v>
      </c>
      <c r="D45" s="147">
        <v>227</v>
      </c>
      <c r="E45" s="48" t="s">
        <v>67</v>
      </c>
      <c r="F45" s="49">
        <f>Nogal!F45*'A junio'!$I$43</f>
        <v>1045</v>
      </c>
      <c r="G45" s="49">
        <f>(D45*F45)</f>
        <v>237215</v>
      </c>
      <c r="J45"/>
      <c r="K45"/>
      <c r="L45"/>
      <c r="M45"/>
      <c r="N45"/>
      <c r="O45"/>
      <c r="P45"/>
      <c r="Q45"/>
    </row>
    <row r="46" spans="1:17" ht="12.75" customHeight="1" x14ac:dyDescent="0.25">
      <c r="A46" s="18"/>
      <c r="B46" s="151" t="s">
        <v>70</v>
      </c>
      <c r="C46" s="48"/>
      <c r="D46" s="147"/>
      <c r="E46" s="48"/>
      <c r="F46" s="49">
        <f>Nogal!F46*'A junio'!$I$43</f>
        <v>0</v>
      </c>
      <c r="G46" s="49"/>
      <c r="J46"/>
      <c r="K46"/>
      <c r="L46"/>
      <c r="M46"/>
      <c r="N46"/>
      <c r="O46"/>
      <c r="P46"/>
      <c r="Q46"/>
    </row>
    <row r="47" spans="1:17" ht="12.75" customHeight="1" x14ac:dyDescent="0.25">
      <c r="A47" s="18"/>
      <c r="B47" s="10" t="s">
        <v>71</v>
      </c>
      <c r="C47" s="48" t="s">
        <v>66</v>
      </c>
      <c r="D47" s="147">
        <v>5</v>
      </c>
      <c r="E47" s="48" t="s">
        <v>72</v>
      </c>
      <c r="F47" s="49">
        <f>Nogal!F47*'A junio'!$I$43</f>
        <v>38456</v>
      </c>
      <c r="G47" s="49">
        <f>(D47*F47)</f>
        <v>192280</v>
      </c>
      <c r="J47"/>
      <c r="K47"/>
      <c r="L47"/>
      <c r="M47"/>
      <c r="N47"/>
      <c r="O47"/>
      <c r="P47"/>
      <c r="Q47"/>
    </row>
    <row r="48" spans="1:17" ht="12.75" customHeight="1" x14ac:dyDescent="0.25">
      <c r="A48" s="18"/>
      <c r="B48" s="10" t="s">
        <v>73</v>
      </c>
      <c r="C48" s="139" t="s">
        <v>74</v>
      </c>
      <c r="D48" s="149">
        <v>2.4</v>
      </c>
      <c r="E48" s="139" t="s">
        <v>75</v>
      </c>
      <c r="F48" s="140">
        <f>Nogal!F48*'A junio'!$I$43</f>
        <v>22154</v>
      </c>
      <c r="G48" s="49">
        <f>(D48*F48)</f>
        <v>53169.599999999999</v>
      </c>
      <c r="J48"/>
      <c r="K48"/>
      <c r="L48"/>
      <c r="M48"/>
      <c r="N48"/>
      <c r="O48"/>
      <c r="P48"/>
      <c r="Q48"/>
    </row>
    <row r="49" spans="1:17" ht="12.75" customHeight="1" x14ac:dyDescent="0.25">
      <c r="A49" s="18"/>
      <c r="B49" s="10" t="s">
        <v>76</v>
      </c>
      <c r="C49" s="139" t="s">
        <v>74</v>
      </c>
      <c r="D49" s="149">
        <v>2.4</v>
      </c>
      <c r="E49" s="139" t="s">
        <v>75</v>
      </c>
      <c r="F49" s="140">
        <f>Nogal!F49*'A junio'!$I$43</f>
        <v>19646</v>
      </c>
      <c r="G49" s="49">
        <f>(D49*F49)</f>
        <v>47150.400000000001</v>
      </c>
      <c r="J49"/>
      <c r="K49"/>
      <c r="L49"/>
      <c r="M49"/>
      <c r="N49"/>
      <c r="O49"/>
      <c r="P49"/>
      <c r="Q49"/>
    </row>
    <row r="50" spans="1:17" ht="12.75" customHeight="1" x14ac:dyDescent="0.25">
      <c r="A50" s="18"/>
      <c r="B50" s="10" t="s">
        <v>77</v>
      </c>
      <c r="C50" s="139" t="s">
        <v>66</v>
      </c>
      <c r="D50" s="149">
        <v>2</v>
      </c>
      <c r="E50" s="139" t="s">
        <v>78</v>
      </c>
      <c r="F50" s="140">
        <f>Nogal!F50*'A junio'!$I$43</f>
        <v>8673.5</v>
      </c>
      <c r="G50" s="49">
        <f>(D50*F50)</f>
        <v>17347</v>
      </c>
      <c r="J50"/>
      <c r="K50"/>
      <c r="L50"/>
      <c r="M50"/>
      <c r="N50"/>
      <c r="O50"/>
      <c r="P50"/>
      <c r="Q50"/>
    </row>
    <row r="51" spans="1:17" ht="12.75" customHeight="1" x14ac:dyDescent="0.25">
      <c r="A51" s="18"/>
      <c r="B51" s="151" t="s">
        <v>79</v>
      </c>
      <c r="C51" s="139"/>
      <c r="D51" s="149"/>
      <c r="E51" s="139"/>
      <c r="F51" s="140">
        <f>Nogal!F51*'A junio'!$I$43</f>
        <v>0</v>
      </c>
      <c r="G51" s="49"/>
      <c r="J51"/>
      <c r="K51"/>
      <c r="L51"/>
      <c r="M51"/>
      <c r="N51"/>
      <c r="O51"/>
      <c r="P51"/>
      <c r="Q51"/>
    </row>
    <row r="52" spans="1:17" ht="12.75" customHeight="1" x14ac:dyDescent="0.25">
      <c r="A52" s="18"/>
      <c r="B52" s="10" t="s">
        <v>80</v>
      </c>
      <c r="C52" s="139" t="s">
        <v>74</v>
      </c>
      <c r="D52" s="149">
        <v>5</v>
      </c>
      <c r="E52" s="139" t="s">
        <v>81</v>
      </c>
      <c r="F52" s="140">
        <f>Nogal!F52*'A junio'!$I$43</f>
        <v>17765</v>
      </c>
      <c r="G52" s="49">
        <f>(D52*F52)</f>
        <v>88825</v>
      </c>
      <c r="J52"/>
      <c r="K52"/>
      <c r="L52"/>
      <c r="M52"/>
      <c r="N52"/>
      <c r="O52"/>
      <c r="P52"/>
      <c r="Q52"/>
    </row>
    <row r="53" spans="1:17" ht="12.75" customHeight="1" x14ac:dyDescent="0.25">
      <c r="A53" s="18"/>
      <c r="B53" s="10" t="s">
        <v>82</v>
      </c>
      <c r="C53" s="139" t="s">
        <v>74</v>
      </c>
      <c r="D53" s="149">
        <v>3</v>
      </c>
      <c r="E53" s="139" t="s">
        <v>81</v>
      </c>
      <c r="F53" s="140">
        <f>Nogal!F53*'A junio'!$I$43</f>
        <v>13376</v>
      </c>
      <c r="G53" s="49">
        <f>(D53*F53)</f>
        <v>40128</v>
      </c>
      <c r="J53"/>
      <c r="K53"/>
      <c r="L53"/>
      <c r="M53"/>
      <c r="N53"/>
      <c r="O53"/>
      <c r="P53"/>
      <c r="Q53"/>
    </row>
    <row r="54" spans="1:17" ht="12.75" customHeight="1" x14ac:dyDescent="0.25">
      <c r="A54" s="18"/>
      <c r="B54" s="10" t="s">
        <v>83</v>
      </c>
      <c r="C54" s="139" t="s">
        <v>74</v>
      </c>
      <c r="D54" s="149">
        <v>2</v>
      </c>
      <c r="E54" s="139" t="s">
        <v>81</v>
      </c>
      <c r="F54" s="140">
        <f>Nogal!F54*'A junio'!$I$43</f>
        <v>18810</v>
      </c>
      <c r="G54" s="49">
        <f>(D54*F54)</f>
        <v>37620</v>
      </c>
      <c r="J54"/>
      <c r="K54"/>
      <c r="L54"/>
      <c r="M54"/>
      <c r="N54"/>
      <c r="O54"/>
      <c r="P54"/>
      <c r="Q54"/>
    </row>
    <row r="55" spans="1:17" ht="12.75" customHeight="1" x14ac:dyDescent="0.25">
      <c r="A55" s="18"/>
      <c r="B55" s="50" t="s">
        <v>84</v>
      </c>
      <c r="C55" s="51"/>
      <c r="D55" s="51"/>
      <c r="E55" s="51"/>
      <c r="F55" s="52"/>
      <c r="G55" s="53">
        <f>SUM(G42:G54)</f>
        <v>1733864</v>
      </c>
      <c r="J55"/>
      <c r="K55"/>
      <c r="L55"/>
      <c r="M55"/>
      <c r="N55"/>
      <c r="O55"/>
      <c r="P55"/>
      <c r="Q55"/>
    </row>
    <row r="56" spans="1:17" ht="13.5" customHeight="1" x14ac:dyDescent="0.25">
      <c r="A56" s="5"/>
      <c r="B56" s="40"/>
      <c r="C56" s="41"/>
      <c r="D56" s="41"/>
      <c r="E56" s="123"/>
      <c r="F56" s="42"/>
      <c r="G56" s="42"/>
      <c r="J56"/>
      <c r="K56"/>
      <c r="L56"/>
      <c r="M56"/>
      <c r="N56"/>
      <c r="O56"/>
      <c r="P56"/>
      <c r="Q56"/>
    </row>
    <row r="57" spans="1:17" ht="12" customHeight="1" x14ac:dyDescent="0.25">
      <c r="A57" s="2"/>
      <c r="B57" s="31" t="s">
        <v>85</v>
      </c>
      <c r="C57" s="32"/>
      <c r="D57" s="33"/>
      <c r="E57" s="33"/>
      <c r="F57" s="34"/>
      <c r="G57" s="34"/>
      <c r="J57"/>
      <c r="K57"/>
      <c r="L57"/>
      <c r="M57"/>
      <c r="N57"/>
      <c r="O57"/>
      <c r="P57"/>
      <c r="Q57"/>
    </row>
    <row r="58" spans="1:17" ht="12" customHeight="1" x14ac:dyDescent="0.25">
      <c r="A58" s="5"/>
      <c r="B58" s="133" t="s">
        <v>86</v>
      </c>
      <c r="C58" s="134" t="s">
        <v>62</v>
      </c>
      <c r="D58" s="134" t="s">
        <v>63</v>
      </c>
      <c r="E58" s="133" t="s">
        <v>29</v>
      </c>
      <c r="F58" s="134" t="s">
        <v>30</v>
      </c>
      <c r="G58" s="133" t="s">
        <v>31</v>
      </c>
      <c r="J58"/>
      <c r="K58"/>
      <c r="L58"/>
      <c r="M58"/>
      <c r="N58"/>
      <c r="O58"/>
      <c r="P58"/>
      <c r="Q58"/>
    </row>
    <row r="59" spans="1:17" ht="15" x14ac:dyDescent="0.25">
      <c r="A59" s="5"/>
      <c r="B59" s="122" t="s">
        <v>87</v>
      </c>
      <c r="C59" s="139" t="s">
        <v>88</v>
      </c>
      <c r="D59" s="49">
        <v>2479</v>
      </c>
      <c r="E59" s="124" t="s">
        <v>89</v>
      </c>
      <c r="F59" s="49">
        <f>Nogal!F59*'A junio'!I43</f>
        <v>365.75</v>
      </c>
      <c r="G59" s="140">
        <f>(D59*F59)</f>
        <v>906694.25</v>
      </c>
      <c r="J59"/>
      <c r="K59"/>
      <c r="L59"/>
      <c r="M59"/>
      <c r="N59"/>
      <c r="O59"/>
      <c r="P59"/>
      <c r="Q59"/>
    </row>
    <row r="60" spans="1:17" ht="15" x14ac:dyDescent="0.25">
      <c r="A60" s="66"/>
      <c r="B60" s="122" t="s">
        <v>90</v>
      </c>
      <c r="C60" s="26" t="s">
        <v>33</v>
      </c>
      <c r="D60" s="49">
        <v>12</v>
      </c>
      <c r="E60" s="124" t="s">
        <v>89</v>
      </c>
      <c r="F60" s="49">
        <f>Nogal!F60*'A junio'!I43</f>
        <v>20900</v>
      </c>
      <c r="G60" s="140">
        <f t="shared" ref="G60" si="2">(D60*F60)</f>
        <v>250800</v>
      </c>
      <c r="J60"/>
      <c r="K60"/>
      <c r="L60"/>
      <c r="M60"/>
      <c r="N60"/>
      <c r="O60"/>
      <c r="P60"/>
      <c r="Q60"/>
    </row>
    <row r="61" spans="1:17" ht="12.75" customHeight="1" x14ac:dyDescent="0.25">
      <c r="A61" s="66"/>
      <c r="B61" s="135" t="s">
        <v>91</v>
      </c>
      <c r="C61" s="136"/>
      <c r="D61" s="136"/>
      <c r="E61" s="136"/>
      <c r="F61" s="137"/>
      <c r="G61" s="138">
        <f>SUM(G59:G60)</f>
        <v>1157494.25</v>
      </c>
      <c r="J61"/>
      <c r="K61"/>
      <c r="L61"/>
      <c r="M61"/>
      <c r="N61"/>
      <c r="O61"/>
      <c r="P61"/>
      <c r="Q61"/>
    </row>
    <row r="62" spans="1:17" ht="13.5" customHeight="1" x14ac:dyDescent="0.25">
      <c r="A62" s="5"/>
      <c r="B62" s="69"/>
      <c r="C62" s="69"/>
      <c r="D62" s="69"/>
      <c r="E62" s="125"/>
      <c r="F62" s="70"/>
      <c r="G62" s="70"/>
      <c r="J62"/>
      <c r="K62"/>
      <c r="L62"/>
      <c r="M62"/>
      <c r="N62"/>
      <c r="O62"/>
      <c r="P62"/>
      <c r="Q62"/>
    </row>
    <row r="63" spans="1:17" ht="12" customHeight="1" x14ac:dyDescent="0.25">
      <c r="A63" s="2"/>
      <c r="B63" s="71" t="s">
        <v>92</v>
      </c>
      <c r="C63" s="72"/>
      <c r="D63" s="72"/>
      <c r="E63" s="109"/>
      <c r="F63" s="72"/>
      <c r="G63" s="73">
        <f>G28+G33+G38+G55+G61</f>
        <v>4915358.25</v>
      </c>
      <c r="J63"/>
      <c r="K63"/>
      <c r="L63"/>
      <c r="M63"/>
      <c r="N63"/>
      <c r="O63"/>
      <c r="P63"/>
      <c r="Q63"/>
    </row>
    <row r="64" spans="1:17" ht="12" customHeight="1" x14ac:dyDescent="0.25">
      <c r="A64" s="66"/>
      <c r="B64" s="74" t="s">
        <v>93</v>
      </c>
      <c r="C64" s="55"/>
      <c r="D64" s="55"/>
      <c r="E64" s="110"/>
      <c r="F64" s="55"/>
      <c r="G64" s="75">
        <f>G63*0.05</f>
        <v>245767.91250000001</v>
      </c>
      <c r="J64"/>
      <c r="K64"/>
      <c r="L64"/>
      <c r="M64"/>
      <c r="N64"/>
      <c r="O64"/>
      <c r="P64"/>
      <c r="Q64"/>
    </row>
    <row r="65" spans="1:17" ht="12" customHeight="1" x14ac:dyDescent="0.25">
      <c r="A65" s="66"/>
      <c r="B65" s="76" t="s">
        <v>94</v>
      </c>
      <c r="C65" s="54"/>
      <c r="D65" s="54"/>
      <c r="E65" s="111"/>
      <c r="F65" s="54"/>
      <c r="G65" s="77">
        <f>G64+G63</f>
        <v>5161126.1624999996</v>
      </c>
      <c r="J65"/>
      <c r="K65"/>
      <c r="L65"/>
      <c r="M65"/>
      <c r="N65"/>
      <c r="O65"/>
      <c r="P65"/>
      <c r="Q65"/>
    </row>
    <row r="66" spans="1:17" ht="12" customHeight="1" x14ac:dyDescent="0.25">
      <c r="A66" s="66"/>
      <c r="B66" s="74" t="s">
        <v>95</v>
      </c>
      <c r="C66" s="55"/>
      <c r="D66" s="55"/>
      <c r="E66" s="110"/>
      <c r="F66" s="55"/>
      <c r="G66" s="75">
        <f>G12</f>
        <v>8250000</v>
      </c>
      <c r="J66"/>
      <c r="K66"/>
      <c r="L66"/>
      <c r="M66"/>
      <c r="N66"/>
      <c r="O66"/>
      <c r="P66"/>
      <c r="Q66"/>
    </row>
    <row r="67" spans="1:17" ht="12" customHeight="1" x14ac:dyDescent="0.25">
      <c r="A67" s="66"/>
      <c r="B67" s="78" t="s">
        <v>96</v>
      </c>
      <c r="C67" s="79"/>
      <c r="D67" s="79"/>
      <c r="E67" s="112"/>
      <c r="F67" s="79"/>
      <c r="G67" s="80">
        <f>G66-G65</f>
        <v>3088873.8375000004</v>
      </c>
      <c r="J67"/>
      <c r="K67"/>
      <c r="L67"/>
      <c r="M67"/>
      <c r="N67"/>
      <c r="O67"/>
      <c r="P67"/>
      <c r="Q67"/>
    </row>
    <row r="68" spans="1:17" ht="12" customHeight="1" x14ac:dyDescent="0.25">
      <c r="A68" s="66"/>
      <c r="B68" s="67" t="s">
        <v>97</v>
      </c>
      <c r="C68" s="68"/>
      <c r="D68" s="68"/>
      <c r="E68" s="113"/>
      <c r="F68" s="68"/>
      <c r="G68" s="63"/>
      <c r="J68"/>
      <c r="K68"/>
      <c r="L68"/>
      <c r="M68"/>
      <c r="N68"/>
      <c r="O68"/>
      <c r="P68"/>
      <c r="Q68"/>
    </row>
    <row r="69" spans="1:17" ht="12" customHeight="1" thickBot="1" x14ac:dyDescent="0.3">
      <c r="A69" s="66"/>
      <c r="B69" s="81"/>
      <c r="C69" s="68"/>
      <c r="D69" s="68"/>
      <c r="E69" s="113"/>
      <c r="F69" s="68"/>
      <c r="G69" s="63"/>
      <c r="J69"/>
      <c r="K69"/>
      <c r="L69"/>
      <c r="M69"/>
      <c r="N69"/>
      <c r="O69"/>
      <c r="P69"/>
      <c r="Q69"/>
    </row>
    <row r="70" spans="1:17" ht="12.75" customHeight="1" x14ac:dyDescent="0.25">
      <c r="A70" s="66"/>
      <c r="B70" s="93" t="s">
        <v>98</v>
      </c>
      <c r="C70" s="94"/>
      <c r="D70" s="94"/>
      <c r="E70" s="126"/>
      <c r="F70" s="95"/>
      <c r="G70" s="63"/>
      <c r="J70"/>
      <c r="K70"/>
      <c r="L70"/>
      <c r="M70"/>
      <c r="N70"/>
      <c r="O70"/>
      <c r="P70"/>
      <c r="Q70"/>
    </row>
    <row r="71" spans="1:17" ht="12" customHeight="1" x14ac:dyDescent="0.25">
      <c r="A71" s="66"/>
      <c r="B71" s="96" t="s">
        <v>99</v>
      </c>
      <c r="C71" s="65"/>
      <c r="D71" s="65"/>
      <c r="E71" s="127"/>
      <c r="F71" s="97"/>
      <c r="G71" s="63"/>
      <c r="J71"/>
      <c r="K71"/>
      <c r="L71"/>
      <c r="M71"/>
      <c r="N71"/>
      <c r="O71"/>
      <c r="P71"/>
      <c r="Q71"/>
    </row>
    <row r="72" spans="1:17" ht="12" customHeight="1" x14ac:dyDescent="0.25">
      <c r="A72" s="66"/>
      <c r="B72" s="96" t="s">
        <v>100</v>
      </c>
      <c r="C72" s="65"/>
      <c r="D72" s="65"/>
      <c r="E72" s="127"/>
      <c r="F72" s="97"/>
      <c r="G72" s="63"/>
    </row>
    <row r="73" spans="1:17" ht="12" customHeight="1" x14ac:dyDescent="0.25">
      <c r="A73" s="66"/>
      <c r="B73" s="96" t="s">
        <v>101</v>
      </c>
      <c r="C73" s="65"/>
      <c r="D73" s="65"/>
      <c r="E73" s="127"/>
      <c r="F73" s="97"/>
      <c r="G73" s="63"/>
    </row>
    <row r="74" spans="1:17" ht="12" customHeight="1" x14ac:dyDescent="0.25">
      <c r="A74" s="66"/>
      <c r="B74" s="96" t="s">
        <v>102</v>
      </c>
      <c r="C74" s="65"/>
      <c r="D74" s="65"/>
      <c r="E74" s="127"/>
      <c r="F74" s="97"/>
      <c r="G74" s="63"/>
    </row>
    <row r="75" spans="1:17" ht="12" customHeight="1" x14ac:dyDescent="0.25">
      <c r="A75" s="66"/>
      <c r="B75" s="96" t="s">
        <v>103</v>
      </c>
      <c r="C75" s="65"/>
      <c r="D75" s="65"/>
      <c r="E75" s="127"/>
      <c r="F75" s="97"/>
      <c r="G75" s="63"/>
    </row>
    <row r="76" spans="1:17" ht="12" customHeight="1" thickBot="1" x14ac:dyDescent="0.3">
      <c r="A76" s="66"/>
      <c r="B76" s="98" t="s">
        <v>104</v>
      </c>
      <c r="C76" s="99"/>
      <c r="D76" s="99"/>
      <c r="E76" s="128"/>
      <c r="F76" s="100"/>
      <c r="G76" s="63"/>
    </row>
    <row r="77" spans="1:17" ht="12.75" customHeight="1" x14ac:dyDescent="0.25">
      <c r="A77" s="66"/>
      <c r="B77" s="91"/>
      <c r="C77" s="65"/>
      <c r="D77" s="65"/>
      <c r="E77" s="127"/>
      <c r="F77" s="65"/>
      <c r="G77" s="63"/>
    </row>
    <row r="78" spans="1:17" ht="12.75" customHeight="1" thickBot="1" x14ac:dyDescent="0.3">
      <c r="A78" s="66"/>
      <c r="B78" s="153" t="s">
        <v>105</v>
      </c>
      <c r="C78" s="154"/>
      <c r="D78" s="90"/>
      <c r="E78" s="129"/>
      <c r="F78" s="57"/>
      <c r="G78" s="63"/>
    </row>
    <row r="79" spans="1:17" ht="15" customHeight="1" x14ac:dyDescent="0.25">
      <c r="A79" s="66"/>
      <c r="B79" s="83" t="s">
        <v>86</v>
      </c>
      <c r="C79" s="58" t="s">
        <v>106</v>
      </c>
      <c r="D79" s="84" t="s">
        <v>107</v>
      </c>
      <c r="E79" s="129"/>
      <c r="F79" s="57"/>
      <c r="G79" s="63"/>
    </row>
    <row r="80" spans="1:17" ht="12" customHeight="1" x14ac:dyDescent="0.25">
      <c r="A80" s="66"/>
      <c r="B80" s="85" t="s">
        <v>108</v>
      </c>
      <c r="C80" s="59">
        <f>G28</f>
        <v>1898000</v>
      </c>
      <c r="D80" s="86">
        <f>(C80/C86)</f>
        <v>0.36774919663669431</v>
      </c>
      <c r="E80" s="129"/>
      <c r="F80" s="57"/>
      <c r="G80" s="63"/>
    </row>
    <row r="81" spans="1:7" ht="12" customHeight="1" x14ac:dyDescent="0.25">
      <c r="A81" s="66"/>
      <c r="B81" s="85" t="s">
        <v>109</v>
      </c>
      <c r="C81" s="59">
        <f>G33</f>
        <v>0</v>
      </c>
      <c r="D81" s="86">
        <v>0</v>
      </c>
      <c r="E81" s="129"/>
      <c r="F81" s="57"/>
      <c r="G81" s="63"/>
    </row>
    <row r="82" spans="1:7" ht="12" customHeight="1" x14ac:dyDescent="0.25">
      <c r="A82" s="66"/>
      <c r="B82" s="85" t="s">
        <v>110</v>
      </c>
      <c r="C82" s="59">
        <f>G38</f>
        <v>125999.99999999999</v>
      </c>
      <c r="D82" s="86">
        <f>(C82/C86)</f>
        <v>2.4413276489053466E-2</v>
      </c>
      <c r="E82" s="129"/>
      <c r="F82" s="57"/>
      <c r="G82" s="63"/>
    </row>
    <row r="83" spans="1:7" ht="12" customHeight="1" x14ac:dyDescent="0.25">
      <c r="A83" s="66"/>
      <c r="B83" s="85" t="s">
        <v>61</v>
      </c>
      <c r="C83" s="59">
        <f>G55</f>
        <v>1733864</v>
      </c>
      <c r="D83" s="86">
        <f>(C83/C86)</f>
        <v>0.33594683513028734</v>
      </c>
      <c r="E83" s="129"/>
      <c r="F83" s="57"/>
      <c r="G83" s="63"/>
    </row>
    <row r="84" spans="1:7" ht="12" customHeight="1" x14ac:dyDescent="0.25">
      <c r="A84" s="66"/>
      <c r="B84" s="85" t="s">
        <v>111</v>
      </c>
      <c r="C84" s="60">
        <f>G61</f>
        <v>1157494.25</v>
      </c>
      <c r="D84" s="86">
        <f>(C84/C86)</f>
        <v>0.22427164412491729</v>
      </c>
      <c r="E84" s="114"/>
      <c r="F84" s="62"/>
      <c r="G84" s="63"/>
    </row>
    <row r="85" spans="1:7" ht="12" customHeight="1" x14ac:dyDescent="0.25">
      <c r="A85" s="66"/>
      <c r="B85" s="85" t="s">
        <v>112</v>
      </c>
      <c r="C85" s="60">
        <f>G64</f>
        <v>245767.91250000001</v>
      </c>
      <c r="D85" s="86">
        <f>(C85/C86)</f>
        <v>4.7619047619047623E-2</v>
      </c>
      <c r="E85" s="114"/>
      <c r="F85" s="62"/>
      <c r="G85" s="63"/>
    </row>
    <row r="86" spans="1:7" ht="12" customHeight="1" thickBot="1" x14ac:dyDescent="0.3">
      <c r="A86" s="66"/>
      <c r="B86" s="87" t="s">
        <v>113</v>
      </c>
      <c r="C86" s="88">
        <f>SUM(C80:C85)</f>
        <v>5161126.1624999996</v>
      </c>
      <c r="D86" s="89">
        <f>SUM(D80:D85)</f>
        <v>1</v>
      </c>
      <c r="E86" s="114"/>
      <c r="F86" s="62"/>
      <c r="G86" s="63"/>
    </row>
    <row r="87" spans="1:7" ht="12.75" customHeight="1" x14ac:dyDescent="0.25">
      <c r="A87" s="66"/>
      <c r="B87" s="81"/>
      <c r="C87" s="68"/>
      <c r="D87" s="68"/>
      <c r="E87" s="113"/>
      <c r="F87" s="68"/>
      <c r="G87" s="63"/>
    </row>
    <row r="88" spans="1:7" ht="12" customHeight="1" x14ac:dyDescent="0.25">
      <c r="A88" s="66"/>
      <c r="B88" s="82"/>
      <c r="C88" s="68"/>
      <c r="D88" s="68"/>
      <c r="E88" s="113"/>
      <c r="F88" s="68"/>
      <c r="G88" s="63"/>
    </row>
    <row r="89" spans="1:7" ht="12.75" customHeight="1" thickBot="1" x14ac:dyDescent="0.3">
      <c r="A89" s="66"/>
      <c r="B89" s="102"/>
      <c r="C89" s="103" t="s">
        <v>114</v>
      </c>
      <c r="D89" s="104"/>
      <c r="E89" s="115"/>
      <c r="F89" s="61"/>
      <c r="G89" s="63"/>
    </row>
    <row r="90" spans="1:7" ht="12" customHeight="1" x14ac:dyDescent="0.25">
      <c r="A90" s="56"/>
      <c r="B90" s="105" t="s">
        <v>115</v>
      </c>
      <c r="C90" s="141">
        <v>5000</v>
      </c>
      <c r="D90" s="141">
        <v>5500</v>
      </c>
      <c r="E90" s="141">
        <v>6000</v>
      </c>
      <c r="F90" s="101"/>
      <c r="G90" s="64"/>
    </row>
    <row r="91" spans="1:7" ht="12" customHeight="1" thickBot="1" x14ac:dyDescent="0.3">
      <c r="A91" s="66"/>
      <c r="B91" s="87" t="s">
        <v>116</v>
      </c>
      <c r="C91" s="88">
        <f>(G65/C90)</f>
        <v>1032.2252324999999</v>
      </c>
      <c r="D91" s="88">
        <f>(C86/D90)</f>
        <v>938.38657499999988</v>
      </c>
      <c r="E91" s="116">
        <f>(G65/E90)</f>
        <v>860.18769374999999</v>
      </c>
      <c r="F91" s="101"/>
      <c r="G91" s="64"/>
    </row>
    <row r="92" spans="1:7" ht="12.75" customHeight="1" x14ac:dyDescent="0.25">
      <c r="A92" s="66"/>
      <c r="B92" s="92" t="s">
        <v>117</v>
      </c>
      <c r="C92" s="65"/>
      <c r="D92" s="65"/>
      <c r="E92" s="127"/>
      <c r="F92" s="65"/>
      <c r="G92" s="65"/>
    </row>
    <row r="93" spans="1:7" ht="15.6" customHeight="1" x14ac:dyDescent="0.25">
      <c r="A93" s="66"/>
    </row>
  </sheetData>
  <mergeCells count="7">
    <mergeCell ref="B17:G1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E878D-321C-41C1-BC93-AD8EE7E26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C94D83-DB90-46DB-B9A6-808FBEFC8B7A}">
  <ds:schemaRefs>
    <ds:schemaRef ds:uri="http://schemas.microsoft.com/office/infopath/2007/PartnerControls"/>
    <ds:schemaRef ds:uri="http://www.w3.org/XML/1998/namespace"/>
    <ds:schemaRef ds:uri="1030f0af-99cb-42f1-88fc-acec73331192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c5dbce2d-49dc-4afe-a5b0-d7fb7a90116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F6E3F5B-C5DC-4EFF-92C0-8A05DB7F87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Nogal</vt:lpstr>
      <vt:lpstr>A junio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Ahumada Fritis Armando Segundo</dc:creator>
  <cp:keywords/>
  <dc:description/>
  <cp:lastModifiedBy>Juan Carlos Campos Olivares</cp:lastModifiedBy>
  <cp:revision/>
  <dcterms:created xsi:type="dcterms:W3CDTF">2020-11-27T12:49:26Z</dcterms:created>
  <dcterms:modified xsi:type="dcterms:W3CDTF">2022-07-22T14:27:23Z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