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7" documentId="11_332A9B5E036D9A6FCB46F6B0E829F8836EF495CB" xr6:coauthVersionLast="47" xr6:coauthVersionMax="47" xr10:uidLastSave="{DE767850-8F38-45EC-9BC3-A2892FAD96F7}"/>
  <bookViews>
    <workbookView xWindow="0" yWindow="0" windowWidth="20490" windowHeight="7755" xr2:uid="{00000000-000D-0000-FFFF-FFFF00000000}"/>
  </bookViews>
  <sheets>
    <sheet name="OLIVOS" sheetId="1" r:id="rId1"/>
  </sheets>
  <definedNames>
    <definedName name="_xlnm.Print_Area" localSheetId="0">OLIVOS!$A$1:$F$89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  <c r="F53" i="1" l="1"/>
  <c r="F37" i="1" l="1"/>
  <c r="F38" i="1"/>
  <c r="F45" i="1" l="1"/>
  <c r="F46" i="1"/>
  <c r="F47" i="1"/>
  <c r="F48" i="1"/>
  <c r="F50" i="1"/>
  <c r="F23" i="1"/>
  <c r="F24" i="1"/>
  <c r="F25" i="1"/>
  <c r="F26" i="1" l="1"/>
  <c r="F22" i="1" l="1"/>
  <c r="F58" i="1" l="1"/>
  <c r="F52" i="1"/>
  <c r="F44" i="1"/>
  <c r="F21" i="1"/>
  <c r="F20" i="1"/>
  <c r="F54" i="1" l="1"/>
  <c r="B81" i="1" s="1"/>
  <c r="F27" i="1"/>
  <c r="B78" i="1" s="1"/>
  <c r="F59" i="1"/>
  <c r="B82" i="1" s="1"/>
  <c r="F36" i="1"/>
  <c r="F39" i="1" s="1"/>
  <c r="B80" i="1" s="1"/>
  <c r="F11" i="1"/>
  <c r="F64" i="1" s="1"/>
  <c r="F61" i="1" l="1"/>
  <c r="F62" i="1" s="1"/>
  <c r="F63" i="1" l="1"/>
  <c r="C88" i="1" s="1"/>
  <c r="B83" i="1"/>
  <c r="D88" i="1"/>
  <c r="B88" i="1" l="1"/>
  <c r="F65" i="1"/>
  <c r="B84" i="1"/>
  <c r="C83" i="1" s="1"/>
  <c r="C81" i="1" l="1"/>
  <c r="C80" i="1"/>
  <c r="C82" i="1"/>
  <c r="C78" i="1"/>
  <c r="C84" i="1" l="1"/>
</calcChain>
</file>

<file path=xl/sharedStrings.xml><?xml version="1.0" encoding="utf-8"?>
<sst xmlns="http://schemas.openxmlformats.org/spreadsheetml/2006/main" count="151" uniqueCount="110">
  <si>
    <t>RUBRO O CULTIVO</t>
  </si>
  <si>
    <t>Olivo</t>
  </si>
  <si>
    <t>RENDIMIENTO (KG/HA)</t>
  </si>
  <si>
    <t>VARIEDAD</t>
  </si>
  <si>
    <t>Sevillana</t>
  </si>
  <si>
    <t>FECHA ESTIMADA  PRECIO VENTA</t>
  </si>
  <si>
    <t>Septiembre - Noviembre</t>
  </si>
  <si>
    <t>NIVEL TECNOLÓGICO</t>
  </si>
  <si>
    <t>Medio bajo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</si>
  <si>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</si>
  <si>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</si>
  <si>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</si>
  <si>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</si>
  <si>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</si>
  <si>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</si>
  <si>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</si>
  <si>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</si>
  <si>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</si>
  <si>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San Nicolás, Chillán, Portezuelo</t>
  </si>
  <si>
    <t>FECHA DE COSECHA</t>
  </si>
  <si>
    <t>Mayo - Junio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</si>
  <si>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</si>
  <si>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</si>
  <si>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</si>
  <si>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</si>
  <si>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</si>
  <si>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</si>
  <si>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</si>
  <si>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</si>
  <si>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</si>
  <si>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</si>
  <si>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</si>
  <si>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Limpieza</t>
  </si>
  <si>
    <t>jh</t>
  </si>
  <si>
    <t xml:space="preserve">Jul - Ago </t>
  </si>
  <si>
    <t>Control Maleza</t>
  </si>
  <si>
    <t xml:space="preserve">Ago - Nov </t>
  </si>
  <si>
    <t>Control conchuela</t>
  </si>
  <si>
    <t>Sep - Oct - Nov</t>
  </si>
  <si>
    <t>Manejo invernal insectos</t>
  </si>
  <si>
    <t>Ago - Sept</t>
  </si>
  <si>
    <t xml:space="preserve">Manejo floración y riego </t>
  </si>
  <si>
    <t>Sept - Dic</t>
  </si>
  <si>
    <t>Fertilización</t>
  </si>
  <si>
    <t>Jul - Oct - Ene</t>
  </si>
  <si>
    <t>Cosecha</t>
  </si>
  <si>
    <t>kg</t>
  </si>
  <si>
    <t xml:space="preserve">Sept 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</si>
  <si>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</si>
  <si>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</si>
  <si>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</si>
  <si>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</si>
  <si>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</si>
  <si>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</si>
  <si>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</si>
  <si>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Pulverizadora</t>
  </si>
  <si>
    <t>Ago - Oct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</si>
  <si>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</si>
  <si>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</si>
  <si>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</si>
  <si>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</si>
  <si>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</si>
  <si>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</si>
  <si>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diamónico</t>
  </si>
  <si>
    <t>Jul - Ago</t>
  </si>
  <si>
    <t>Defender Calcio</t>
  </si>
  <si>
    <t>lt</t>
  </si>
  <si>
    <t>Defender Boro</t>
  </si>
  <si>
    <t>Oct</t>
  </si>
  <si>
    <t>Defender Zinc</t>
  </si>
  <si>
    <t xml:space="preserve">Oct - Mar </t>
  </si>
  <si>
    <t>Frutaliv</t>
  </si>
  <si>
    <t>FUNGICIDA</t>
  </si>
  <si>
    <t>Sevin XLR Plus 480</t>
  </si>
  <si>
    <t>May - Jun</t>
  </si>
  <si>
    <t>INSECTICIDA</t>
  </si>
  <si>
    <t>Aceite Miscible</t>
  </si>
  <si>
    <t>Troya 4EC</t>
  </si>
  <si>
    <t xml:space="preserve">Ago  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</si>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</sst>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[$$-340A]#,##0"/>
    <numFmt numFmtId="168" formatCode="0.0"/>
  </numFmts>
  <fonts count="1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56">
    <xf numFmtId="0" fontId="0" fillId="0" borderId="0" xfId="0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vertical="center"/>
    </xf>
    <xf numFmtId="49" fontId="1" fillId="2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horizontal="center" vertical="center" wrapText="1"/>
    </xf>
    <xf numFmtId="0" fontId="1" fillId="2" borderId="51" xfId="0" applyNumberFormat="1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left" vertical="center" wrapText="1"/>
    </xf>
    <xf numFmtId="3" fontId="1" fillId="2" borderId="51" xfId="0" applyNumberFormat="1" applyFont="1" applyFill="1" applyBorder="1" applyAlignment="1">
      <alignment horizontal="right" vertical="center" wrapText="1"/>
    </xf>
    <xf numFmtId="49" fontId="1" fillId="10" borderId="51" xfId="0" applyNumberFormat="1" applyFont="1" applyFill="1" applyBorder="1" applyAlignment="1">
      <alignment vertical="center"/>
    </xf>
    <xf numFmtId="49" fontId="1" fillId="10" borderId="51" xfId="0" applyNumberFormat="1" applyFont="1" applyFill="1" applyBorder="1" applyAlignment="1">
      <alignment horizontal="center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5" xfId="0" applyNumberFormat="1" applyFont="1" applyFill="1" applyBorder="1" applyAlignment="1">
      <alignment horizontal="right" vertical="center" wrapText="1"/>
    </xf>
    <xf numFmtId="167" fontId="1" fillId="10" borderId="5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8" fontId="1" fillId="10" borderId="5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49" fontId="6" fillId="3" borderId="54" xfId="0" applyNumberFormat="1" applyFont="1" applyFill="1" applyBorder="1" applyAlignment="1">
      <alignment horizontal="center" vertical="center"/>
    </xf>
    <xf numFmtId="49" fontId="6" fillId="3" borderId="5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166" fontId="6" fillId="5" borderId="2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6" fontId="6" fillId="3" borderId="25" xfId="0" applyNumberFormat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6" fontId="6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9" borderId="38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49" fontId="3" fillId="8" borderId="29" xfId="0" applyNumberFormat="1" applyFont="1" applyFill="1" applyBorder="1" applyAlignment="1">
      <alignment horizontal="center" vertical="center"/>
    </xf>
    <xf numFmtId="49" fontId="3" fillId="8" borderId="19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166" fontId="6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2" borderId="31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49" fontId="4" fillId="9" borderId="18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6" fillId="9" borderId="47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49" fontId="3" fillId="8" borderId="48" xfId="0" applyNumberFormat="1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66" fontId="3" fillId="2" borderId="18" xfId="0" applyNumberFormat="1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/>
    </xf>
    <xf numFmtId="0" fontId="1" fillId="10" borderId="18" xfId="0" applyNumberFormat="1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0" fontId="1" fillId="10" borderId="51" xfId="0" applyNumberFormat="1" applyFont="1" applyFill="1" applyBorder="1" applyAlignment="1">
      <alignment horizontal="center" vertical="center"/>
    </xf>
    <xf numFmtId="49" fontId="1" fillId="10" borderId="51" xfId="0" applyNumberFormat="1" applyFont="1" applyFill="1" applyBorder="1" applyAlignment="1">
      <alignment horizontal="left" vertical="center"/>
    </xf>
    <xf numFmtId="49" fontId="3" fillId="10" borderId="55" xfId="0" applyNumberFormat="1" applyFont="1" applyFill="1" applyBorder="1" applyAlignment="1">
      <alignment horizontal="left" vertical="center"/>
    </xf>
    <xf numFmtId="49" fontId="3" fillId="10" borderId="18" xfId="0" applyNumberFormat="1" applyFont="1" applyFill="1" applyBorder="1" applyAlignment="1">
      <alignment horizontal="left" vertical="center"/>
    </xf>
    <xf numFmtId="49" fontId="3" fillId="10" borderId="52" xfId="0" applyNumberFormat="1" applyFont="1" applyFill="1" applyBorder="1" applyAlignment="1">
      <alignment horizontal="left" vertical="center"/>
    </xf>
    <xf numFmtId="0" fontId="1" fillId="10" borderId="51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left" vertical="center"/>
    </xf>
    <xf numFmtId="164" fontId="3" fillId="8" borderId="49" xfId="1" applyFont="1" applyFill="1" applyBorder="1" applyAlignment="1">
      <alignment vertical="center"/>
    </xf>
    <xf numFmtId="164" fontId="3" fillId="8" borderId="50" xfId="1" applyFont="1" applyFill="1" applyBorder="1" applyAlignment="1">
      <alignment vertical="center"/>
    </xf>
    <xf numFmtId="164" fontId="3" fillId="8" borderId="34" xfId="1" applyFont="1" applyFill="1" applyBorder="1" applyAlignment="1">
      <alignment vertical="center"/>
    </xf>
    <xf numFmtId="164" fontId="3" fillId="8" borderId="35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49" fontId="4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3" fillId="10" borderId="51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/>
    </xf>
    <xf numFmtId="49" fontId="6" fillId="5" borderId="57" xfId="0" applyNumberFormat="1" applyFont="1" applyFill="1" applyBorder="1" applyAlignment="1">
      <alignment horizontal="left" vertical="center"/>
    </xf>
    <xf numFmtId="49" fontId="6" fillId="5" borderId="58" xfId="0" applyNumberFormat="1" applyFont="1" applyFill="1" applyBorder="1" applyAlignment="1">
      <alignment horizontal="left" vertical="center"/>
    </xf>
    <xf numFmtId="49" fontId="6" fillId="5" borderId="59" xfId="0" applyNumberFormat="1" applyFont="1" applyFill="1" applyBorder="1" applyAlignment="1">
      <alignment horizontal="left" vertical="center"/>
    </xf>
    <xf numFmtId="49" fontId="6" fillId="5" borderId="60" xfId="0" applyNumberFormat="1" applyFont="1" applyFill="1" applyBorder="1" applyAlignment="1">
      <alignment horizontal="left" vertical="center"/>
    </xf>
    <xf numFmtId="49" fontId="6" fillId="5" borderId="61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785813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2293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9"/>
  <sheetViews>
    <sheetView showGridLines="0" tabSelected="1" topLeftCell="A38" zoomScaleNormal="100" zoomScaleSheetLayoutView="120" workbookViewId="0">
      <selection activeCell="E54" sqref="E54"/>
    </sheetView>
  </sheetViews>
  <sheetFormatPr defaultColWidth="10.85546875" defaultRowHeight="11.25" customHeight="1"/>
  <cols>
    <col min="1" max="1" width="17.5703125" style="37" customWidth="1"/>
    <col min="2" max="2" width="19.42578125" style="37" customWidth="1"/>
    <col min="3" max="3" width="9.42578125" style="37" customWidth="1"/>
    <col min="4" max="4" width="16.7109375" style="37" customWidth="1"/>
    <col min="5" max="5" width="11" style="37" customWidth="1"/>
    <col min="6" max="6" width="12.42578125" style="37" customWidth="1"/>
    <col min="7" max="254" width="10.85546875" style="37" customWidth="1"/>
    <col min="255" max="16384" width="10.85546875" style="38"/>
  </cols>
  <sheetData>
    <row r="1" spans="1:6" ht="15" customHeight="1">
      <c r="A1" s="36"/>
      <c r="B1" s="36"/>
      <c r="C1" s="36"/>
      <c r="D1" s="36"/>
      <c r="E1" s="36"/>
      <c r="F1" s="36"/>
    </row>
    <row r="2" spans="1:6" ht="15" customHeight="1">
      <c r="A2" s="36"/>
      <c r="B2" s="36"/>
      <c r="C2" s="36"/>
      <c r="D2" s="36"/>
      <c r="E2" s="36"/>
      <c r="F2" s="36"/>
    </row>
    <row r="3" spans="1:6" ht="15" customHeight="1">
      <c r="A3" s="36"/>
      <c r="B3" s="36"/>
      <c r="C3" s="36"/>
      <c r="D3" s="36"/>
      <c r="E3" s="36"/>
      <c r="F3" s="36"/>
    </row>
    <row r="4" spans="1:6" ht="15" customHeight="1">
      <c r="A4" s="36"/>
      <c r="B4" s="36"/>
      <c r="C4" s="36"/>
      <c r="D4" s="36"/>
      <c r="E4" s="36"/>
      <c r="F4" s="36"/>
    </row>
    <row r="5" spans="1:6" ht="15" customHeight="1">
      <c r="A5" s="36"/>
      <c r="B5" s="36"/>
      <c r="C5" s="36"/>
      <c r="D5" s="36"/>
      <c r="E5" s="36"/>
      <c r="F5" s="36"/>
    </row>
    <row r="6" spans="1:6" ht="15" customHeight="1">
      <c r="A6" s="36"/>
      <c r="B6" s="36"/>
      <c r="C6" s="36"/>
      <c r="D6" s="36"/>
      <c r="E6" s="36"/>
      <c r="F6" s="36"/>
    </row>
    <row r="7" spans="1:6" ht="15" customHeight="1">
      <c r="A7" s="39"/>
      <c r="B7" s="40"/>
      <c r="C7" s="36"/>
      <c r="D7" s="40"/>
      <c r="E7" s="40"/>
      <c r="F7" s="40"/>
    </row>
    <row r="8" spans="1:6" ht="12.75">
      <c r="A8" s="41" t="s">
        <v>0</v>
      </c>
      <c r="B8" s="8" t="s">
        <v>1</v>
      </c>
      <c r="C8" s="42"/>
      <c r="D8" s="143" t="s">
        <v>2</v>
      </c>
      <c r="E8" s="144"/>
      <c r="F8" s="10">
        <v>4000</v>
      </c>
    </row>
    <row r="9" spans="1:6" ht="25.5">
      <c r="A9" s="1" t="s">
        <v>3</v>
      </c>
      <c r="B9" s="8" t="s">
        <v>4</v>
      </c>
      <c r="C9" s="42"/>
      <c r="D9" s="141" t="s">
        <v>5</v>
      </c>
      <c r="E9" s="142"/>
      <c r="F9" s="8" t="s">
        <v>6</v>
      </c>
    </row>
    <row r="10" spans="1:6" ht="18" customHeight="1">
      <c r="A10" s="1" t="s">
        <v>7</v>
      </c>
      <c r="B10" s="7" t="s">
        <v>8</v>
      </c>
      <c r="C10" s="42"/>
      <c r="D10" s="141" t="s">
        <v>9</v>
      </c>
      <c r="E10" s="142"/>
      <c r="F10" s="29">
        <v>1000</v>
      </c>
    </row>
    <row r="11" spans="1:6" ht="11.25" customHeight="1">
      <c r="A11" s="1" t="s">
        <v>10</v>
      </c>
      <c r="B11" s="8" t="s">
        <v>11</v>
      </c>
      <c r="C11" s="42"/>
      <c r="D11" s="33" t="s">
        <v>12</v>
      </c>
      <c r="E11" s="34"/>
      <c r="F11" s="30">
        <f>(F8*F10)</f>
        <v>4000000</v>
      </c>
    </row>
    <row r="12" spans="1:6" ht="12.75">
      <c r="A12" s="1" t="s">
        <v>13</v>
      </c>
      <c r="B12" s="8" t="s">
        <v>14</v>
      </c>
      <c r="C12" s="42"/>
      <c r="D12" s="141" t="s">
        <v>15</v>
      </c>
      <c r="E12" s="142"/>
      <c r="F12" s="8" t="s">
        <v>16</v>
      </c>
    </row>
    <row r="13" spans="1:6" ht="16.5" customHeight="1">
      <c r="A13" s="1" t="s">
        <v>17</v>
      </c>
      <c r="B13" s="8" t="s">
        <v>18</v>
      </c>
      <c r="C13" s="42"/>
      <c r="D13" s="141" t="s">
        <v>19</v>
      </c>
      <c r="E13" s="142"/>
      <c r="F13" s="8" t="s">
        <v>20</v>
      </c>
    </row>
    <row r="14" spans="1:6" ht="12.75">
      <c r="A14" s="1" t="s">
        <v>21</v>
      </c>
      <c r="B14" s="16">
        <v>44562</v>
      </c>
      <c r="C14" s="42"/>
      <c r="D14" s="145" t="s">
        <v>22</v>
      </c>
      <c r="E14" s="146"/>
      <c r="F14" s="8" t="s">
        <v>23</v>
      </c>
    </row>
    <row r="15" spans="1:6" ht="12" customHeight="1">
      <c r="A15" s="43"/>
      <c r="B15" s="44"/>
      <c r="C15" s="40"/>
      <c r="D15" s="45"/>
      <c r="E15" s="45"/>
      <c r="F15" s="46"/>
    </row>
    <row r="16" spans="1:6" ht="12" customHeight="1">
      <c r="A16" s="147" t="s">
        <v>24</v>
      </c>
      <c r="B16" s="148"/>
      <c r="C16" s="148"/>
      <c r="D16" s="148"/>
      <c r="E16" s="148"/>
      <c r="F16" s="148"/>
    </row>
    <row r="17" spans="1:6" ht="12" customHeight="1">
      <c r="A17" s="47"/>
      <c r="B17" s="48"/>
      <c r="C17" s="48"/>
      <c r="D17" s="48"/>
      <c r="E17" s="49"/>
      <c r="F17" s="49"/>
    </row>
    <row r="18" spans="1:6" ht="12" customHeight="1">
      <c r="A18" s="150" t="s">
        <v>25</v>
      </c>
      <c r="B18" s="151"/>
      <c r="C18" s="151"/>
      <c r="D18" s="151"/>
      <c r="E18" s="151"/>
      <c r="F18" s="152"/>
    </row>
    <row r="19" spans="1:6" ht="24" customHeight="1">
      <c r="A19" s="50" t="s">
        <v>26</v>
      </c>
      <c r="B19" s="50" t="s">
        <v>27</v>
      </c>
      <c r="C19" s="50" t="s">
        <v>28</v>
      </c>
      <c r="D19" s="50" t="s">
        <v>29</v>
      </c>
      <c r="E19" s="50" t="s">
        <v>30</v>
      </c>
      <c r="F19" s="50" t="s">
        <v>31</v>
      </c>
    </row>
    <row r="20" spans="1:6" ht="12.75">
      <c r="A20" s="17" t="s">
        <v>32</v>
      </c>
      <c r="B20" s="2" t="s">
        <v>33</v>
      </c>
      <c r="C20" s="15">
        <v>8</v>
      </c>
      <c r="D20" s="32" t="s">
        <v>34</v>
      </c>
      <c r="E20" s="9">
        <v>20000</v>
      </c>
      <c r="F20" s="9">
        <f>E20*C20</f>
        <v>160000</v>
      </c>
    </row>
    <row r="21" spans="1:6" ht="12.75">
      <c r="A21" s="32" t="s">
        <v>35</v>
      </c>
      <c r="B21" s="2" t="s">
        <v>33</v>
      </c>
      <c r="C21" s="15">
        <v>4</v>
      </c>
      <c r="D21" s="32" t="s">
        <v>36</v>
      </c>
      <c r="E21" s="9">
        <v>20000</v>
      </c>
      <c r="F21" s="9">
        <f t="shared" ref="F21:F26" si="0">E21*C21</f>
        <v>80000</v>
      </c>
    </row>
    <row r="22" spans="1:6" ht="12.75">
      <c r="A22" s="32" t="s">
        <v>37</v>
      </c>
      <c r="B22" s="2" t="s">
        <v>33</v>
      </c>
      <c r="C22" s="15">
        <v>6</v>
      </c>
      <c r="D22" s="32" t="s">
        <v>38</v>
      </c>
      <c r="E22" s="9">
        <v>20000</v>
      </c>
      <c r="F22" s="9">
        <f t="shared" si="0"/>
        <v>120000</v>
      </c>
    </row>
    <row r="23" spans="1:6" ht="12.75">
      <c r="A23" s="32" t="s">
        <v>39</v>
      </c>
      <c r="B23" s="2" t="s">
        <v>33</v>
      </c>
      <c r="C23" s="15">
        <v>4</v>
      </c>
      <c r="D23" s="32" t="s">
        <v>40</v>
      </c>
      <c r="E23" s="9">
        <v>20000</v>
      </c>
      <c r="F23" s="9">
        <f t="shared" si="0"/>
        <v>80000</v>
      </c>
    </row>
    <row r="24" spans="1:6" ht="12.75">
      <c r="A24" s="32" t="s">
        <v>41</v>
      </c>
      <c r="B24" s="2" t="s">
        <v>33</v>
      </c>
      <c r="C24" s="15">
        <v>10</v>
      </c>
      <c r="D24" s="32" t="s">
        <v>42</v>
      </c>
      <c r="E24" s="9">
        <v>20000</v>
      </c>
      <c r="F24" s="9">
        <f t="shared" si="0"/>
        <v>200000</v>
      </c>
    </row>
    <row r="25" spans="1:6" ht="12.75">
      <c r="A25" s="32" t="s">
        <v>43</v>
      </c>
      <c r="B25" s="2" t="s">
        <v>33</v>
      </c>
      <c r="C25" s="15">
        <v>4</v>
      </c>
      <c r="D25" s="32" t="s">
        <v>44</v>
      </c>
      <c r="E25" s="9">
        <v>20000</v>
      </c>
      <c r="F25" s="9">
        <f t="shared" si="0"/>
        <v>80000</v>
      </c>
    </row>
    <row r="26" spans="1:6" ht="12.75">
      <c r="A26" s="32" t="s">
        <v>45</v>
      </c>
      <c r="B26" s="2" t="s">
        <v>46</v>
      </c>
      <c r="C26" s="15">
        <v>4000</v>
      </c>
      <c r="D26" s="32" t="s">
        <v>47</v>
      </c>
      <c r="E26" s="9">
        <v>100</v>
      </c>
      <c r="F26" s="9">
        <f t="shared" si="0"/>
        <v>400000</v>
      </c>
    </row>
    <row r="27" spans="1:6" ht="12.75" customHeight="1">
      <c r="A27" s="3" t="s">
        <v>48</v>
      </c>
      <c r="B27" s="4"/>
      <c r="C27" s="4"/>
      <c r="D27" s="4"/>
      <c r="E27" s="5"/>
      <c r="F27" s="6">
        <f>SUM(F20:F26)</f>
        <v>1120000</v>
      </c>
    </row>
    <row r="28" spans="1:6" ht="12" customHeight="1">
      <c r="A28" s="47"/>
      <c r="B28" s="49"/>
      <c r="C28" s="49"/>
      <c r="D28" s="49"/>
      <c r="E28" s="51"/>
      <c r="F28" s="51"/>
    </row>
    <row r="29" spans="1:6" ht="12" customHeight="1">
      <c r="A29" s="153" t="s">
        <v>49</v>
      </c>
      <c r="B29" s="154"/>
      <c r="C29" s="154"/>
      <c r="D29" s="154"/>
      <c r="E29" s="154"/>
      <c r="F29" s="155"/>
    </row>
    <row r="30" spans="1:6" ht="24" customHeight="1">
      <c r="A30" s="55" t="s">
        <v>26</v>
      </c>
      <c r="B30" s="56" t="s">
        <v>27</v>
      </c>
      <c r="C30" s="56" t="s">
        <v>28</v>
      </c>
      <c r="D30" s="55" t="s">
        <v>29</v>
      </c>
      <c r="E30" s="56" t="s">
        <v>30</v>
      </c>
      <c r="F30" s="55" t="s">
        <v>31</v>
      </c>
    </row>
    <row r="31" spans="1:6" ht="12" customHeight="1">
      <c r="A31" s="57"/>
      <c r="B31" s="58"/>
      <c r="C31" s="58"/>
      <c r="D31" s="58"/>
      <c r="E31" s="57"/>
      <c r="F31" s="57"/>
    </row>
    <row r="32" spans="1:6" ht="12" customHeight="1">
      <c r="A32" s="59" t="s">
        <v>50</v>
      </c>
      <c r="B32" s="60"/>
      <c r="C32" s="60"/>
      <c r="D32" s="60"/>
      <c r="E32" s="61"/>
      <c r="F32" s="61"/>
    </row>
    <row r="33" spans="1:254" ht="12" customHeight="1">
      <c r="A33" s="62"/>
      <c r="B33" s="63"/>
      <c r="C33" s="63"/>
      <c r="D33" s="63"/>
      <c r="E33" s="64"/>
      <c r="F33" s="64"/>
    </row>
    <row r="34" spans="1:254" ht="12" customHeight="1">
      <c r="A34" s="52" t="s">
        <v>51</v>
      </c>
      <c r="B34" s="53"/>
      <c r="C34" s="54"/>
      <c r="D34" s="54"/>
      <c r="E34" s="39"/>
      <c r="F34" s="39"/>
    </row>
    <row r="35" spans="1:254" ht="24" customHeight="1">
      <c r="A35" s="65" t="s">
        <v>26</v>
      </c>
      <c r="B35" s="65" t="s">
        <v>27</v>
      </c>
      <c r="C35" s="65" t="s">
        <v>28</v>
      </c>
      <c r="D35" s="65" t="s">
        <v>29</v>
      </c>
      <c r="E35" s="66" t="s">
        <v>30</v>
      </c>
      <c r="F35" s="65" t="s">
        <v>31</v>
      </c>
    </row>
    <row r="36" spans="1:254" ht="12.75">
      <c r="A36" s="22" t="s">
        <v>52</v>
      </c>
      <c r="B36" s="23" t="s">
        <v>53</v>
      </c>
      <c r="C36" s="24">
        <v>0.125</v>
      </c>
      <c r="D36" s="25" t="s">
        <v>47</v>
      </c>
      <c r="E36" s="26">
        <v>333200</v>
      </c>
      <c r="F36" s="26">
        <f t="shared" ref="F36:F38" si="1">(C36*E36)</f>
        <v>41650</v>
      </c>
    </row>
    <row r="37" spans="1:254" ht="12.75" customHeight="1">
      <c r="A37" s="22" t="s">
        <v>54</v>
      </c>
      <c r="B37" s="23" t="s">
        <v>53</v>
      </c>
      <c r="C37" s="24">
        <v>0.125</v>
      </c>
      <c r="D37" s="25" t="s">
        <v>47</v>
      </c>
      <c r="E37" s="26">
        <v>320000</v>
      </c>
      <c r="F37" s="26">
        <f t="shared" si="1"/>
        <v>40000</v>
      </c>
    </row>
    <row r="38" spans="1:254" ht="12.75" customHeight="1">
      <c r="A38" s="22" t="s">
        <v>55</v>
      </c>
      <c r="B38" s="23" t="s">
        <v>53</v>
      </c>
      <c r="C38" s="24">
        <v>0.5</v>
      </c>
      <c r="D38" s="25" t="s">
        <v>56</v>
      </c>
      <c r="E38" s="26">
        <v>240000</v>
      </c>
      <c r="F38" s="26">
        <f t="shared" si="1"/>
        <v>120000</v>
      </c>
    </row>
    <row r="39" spans="1:254" ht="12.75" customHeight="1">
      <c r="A39" s="18" t="s">
        <v>57</v>
      </c>
      <c r="B39" s="19"/>
      <c r="C39" s="19"/>
      <c r="D39" s="19"/>
      <c r="E39" s="20"/>
      <c r="F39" s="21">
        <f>SUM(F36:F38)</f>
        <v>201650</v>
      </c>
    </row>
    <row r="40" spans="1:254" ht="12" customHeight="1">
      <c r="A40" s="62"/>
      <c r="B40" s="63"/>
      <c r="C40" s="63"/>
      <c r="D40" s="63"/>
      <c r="E40" s="64"/>
      <c r="F40" s="64"/>
    </row>
    <row r="41" spans="1:254" ht="12" customHeight="1">
      <c r="A41" s="52" t="s">
        <v>58</v>
      </c>
      <c r="B41" s="53"/>
      <c r="C41" s="54"/>
      <c r="D41" s="54"/>
      <c r="E41" s="39"/>
      <c r="F41" s="39"/>
    </row>
    <row r="42" spans="1:254" ht="24" customHeight="1">
      <c r="A42" s="66" t="s">
        <v>59</v>
      </c>
      <c r="B42" s="66" t="s">
        <v>60</v>
      </c>
      <c r="C42" s="66" t="s">
        <v>61</v>
      </c>
      <c r="D42" s="66" t="s">
        <v>29</v>
      </c>
      <c r="E42" s="66" t="s">
        <v>30</v>
      </c>
      <c r="F42" s="66" t="s">
        <v>31</v>
      </c>
      <c r="J42" s="67"/>
    </row>
    <row r="43" spans="1:254" s="126" customFormat="1" ht="12.75" customHeight="1">
      <c r="A43" s="149" t="s">
        <v>62</v>
      </c>
      <c r="B43" s="149"/>
      <c r="C43" s="149"/>
      <c r="D43" s="149"/>
      <c r="E43" s="149"/>
      <c r="F43" s="149"/>
      <c r="G43" s="124"/>
      <c r="H43" s="124"/>
      <c r="I43" s="124"/>
      <c r="J43" s="125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</row>
    <row r="44" spans="1:254" s="126" customFormat="1" ht="12.75" customHeight="1">
      <c r="A44" s="27" t="s">
        <v>63</v>
      </c>
      <c r="B44" s="28" t="s">
        <v>46</v>
      </c>
      <c r="C44" s="127">
        <v>200</v>
      </c>
      <c r="D44" s="128" t="s">
        <v>64</v>
      </c>
      <c r="E44" s="31">
        <v>1800</v>
      </c>
      <c r="F44" s="31">
        <f t="shared" ref="F44:F48" si="2">(C44*E44)</f>
        <v>360000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</row>
    <row r="45" spans="1:254" s="126" customFormat="1" ht="12.75" customHeight="1">
      <c r="A45" s="27" t="s">
        <v>65</v>
      </c>
      <c r="B45" s="28" t="s">
        <v>66</v>
      </c>
      <c r="C45" s="127">
        <v>4</v>
      </c>
      <c r="D45" s="128" t="s">
        <v>40</v>
      </c>
      <c r="E45" s="31">
        <v>10150</v>
      </c>
      <c r="F45" s="31">
        <f t="shared" si="2"/>
        <v>40600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</row>
    <row r="46" spans="1:254" s="126" customFormat="1" ht="12.75" customHeight="1">
      <c r="A46" s="27" t="s">
        <v>67</v>
      </c>
      <c r="B46" s="28" t="s">
        <v>66</v>
      </c>
      <c r="C46" s="127">
        <v>2</v>
      </c>
      <c r="D46" s="128" t="s">
        <v>68</v>
      </c>
      <c r="E46" s="31">
        <v>8940</v>
      </c>
      <c r="F46" s="31">
        <f t="shared" si="2"/>
        <v>17880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</row>
    <row r="47" spans="1:254" s="126" customFormat="1" ht="12.75" customHeight="1">
      <c r="A47" s="27" t="s">
        <v>69</v>
      </c>
      <c r="B47" s="28" t="s">
        <v>66</v>
      </c>
      <c r="C47" s="127">
        <v>2</v>
      </c>
      <c r="D47" s="128" t="s">
        <v>70</v>
      </c>
      <c r="E47" s="31">
        <v>6250</v>
      </c>
      <c r="F47" s="31">
        <f t="shared" si="2"/>
        <v>12500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s="126" customFormat="1" ht="12.75" customHeight="1">
      <c r="A48" s="27" t="s">
        <v>71</v>
      </c>
      <c r="B48" s="28" t="s">
        <v>66</v>
      </c>
      <c r="C48" s="127">
        <v>4</v>
      </c>
      <c r="D48" s="128" t="s">
        <v>68</v>
      </c>
      <c r="E48" s="31">
        <v>13600</v>
      </c>
      <c r="F48" s="31">
        <f t="shared" si="2"/>
        <v>54400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</row>
    <row r="49" spans="1:254" s="126" customFormat="1" ht="12.75" customHeight="1">
      <c r="A49" s="149" t="s">
        <v>72</v>
      </c>
      <c r="B49" s="149"/>
      <c r="C49" s="149"/>
      <c r="D49" s="149"/>
      <c r="E49" s="149"/>
      <c r="F49" s="149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</row>
    <row r="50" spans="1:254" s="126" customFormat="1" ht="12.75" customHeight="1">
      <c r="A50" s="27" t="s">
        <v>73</v>
      </c>
      <c r="B50" s="28" t="s">
        <v>66</v>
      </c>
      <c r="C50" s="35">
        <v>3.5</v>
      </c>
      <c r="D50" s="27" t="s">
        <v>74</v>
      </c>
      <c r="E50" s="31">
        <v>21580</v>
      </c>
      <c r="F50" s="31">
        <f>E50*C50</f>
        <v>75530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</row>
    <row r="51" spans="1:254" s="126" customFormat="1" ht="12.75" customHeight="1">
      <c r="A51" s="129" t="s">
        <v>75</v>
      </c>
      <c r="B51" s="130"/>
      <c r="C51" s="130"/>
      <c r="D51" s="130"/>
      <c r="E51" s="130"/>
      <c r="F51" s="131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</row>
    <row r="52" spans="1:254" s="126" customFormat="1" ht="12.75" customHeight="1">
      <c r="A52" s="27" t="s">
        <v>76</v>
      </c>
      <c r="B52" s="132" t="s">
        <v>66</v>
      </c>
      <c r="C52" s="132">
        <v>4</v>
      </c>
      <c r="D52" s="133" t="s">
        <v>68</v>
      </c>
      <c r="E52" s="31">
        <v>10990</v>
      </c>
      <c r="F52" s="31">
        <f>C52*E52</f>
        <v>43960</v>
      </c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54" s="126" customFormat="1" ht="12.75" customHeight="1">
      <c r="A53" s="27" t="s">
        <v>77</v>
      </c>
      <c r="B53" s="132" t="s">
        <v>66</v>
      </c>
      <c r="C53" s="132">
        <v>1</v>
      </c>
      <c r="D53" s="133" t="s">
        <v>78</v>
      </c>
      <c r="E53" s="31">
        <v>20000</v>
      </c>
      <c r="F53" s="31">
        <f>C53*E53</f>
        <v>20000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</row>
    <row r="54" spans="1:254" ht="13.5" customHeight="1">
      <c r="A54" s="18" t="s">
        <v>79</v>
      </c>
      <c r="B54" s="19"/>
      <c r="C54" s="19"/>
      <c r="D54" s="19"/>
      <c r="E54" s="20"/>
      <c r="F54" s="21">
        <f>F44+F45+F46+F47+F48+F50+F52+F53</f>
        <v>624870</v>
      </c>
    </row>
    <row r="55" spans="1:254" ht="12" customHeight="1">
      <c r="A55" s="62"/>
      <c r="B55" s="63"/>
      <c r="C55" s="63"/>
      <c r="D55" s="68"/>
      <c r="E55" s="64"/>
      <c r="F55" s="64"/>
    </row>
    <row r="56" spans="1:254" ht="12" customHeight="1">
      <c r="A56" s="52" t="s">
        <v>80</v>
      </c>
      <c r="B56" s="53"/>
      <c r="C56" s="54"/>
      <c r="D56" s="54"/>
      <c r="E56" s="39"/>
      <c r="F56" s="39"/>
    </row>
    <row r="57" spans="1:254" ht="24" customHeight="1">
      <c r="A57" s="69" t="s">
        <v>81</v>
      </c>
      <c r="B57" s="70" t="s">
        <v>60</v>
      </c>
      <c r="C57" s="70" t="s">
        <v>61</v>
      </c>
      <c r="D57" s="69" t="s">
        <v>29</v>
      </c>
      <c r="E57" s="70" t="s">
        <v>30</v>
      </c>
      <c r="F57" s="69" t="s">
        <v>31</v>
      </c>
    </row>
    <row r="58" spans="1:254" ht="12.75">
      <c r="A58" s="13" t="s">
        <v>82</v>
      </c>
      <c r="B58" s="11"/>
      <c r="C58" s="10"/>
      <c r="D58" s="14"/>
      <c r="E58" s="12"/>
      <c r="F58" s="10">
        <f t="shared" ref="F58" si="3">(C58*E58)</f>
        <v>0</v>
      </c>
    </row>
    <row r="59" spans="1:254" ht="13.5" customHeight="1">
      <c r="A59" s="71" t="s">
        <v>83</v>
      </c>
      <c r="B59" s="72"/>
      <c r="C59" s="72"/>
      <c r="D59" s="72"/>
      <c r="E59" s="73"/>
      <c r="F59" s="74">
        <f>SUM(F58:F58)</f>
        <v>0</v>
      </c>
    </row>
    <row r="60" spans="1:254" ht="12" customHeight="1">
      <c r="A60" s="75"/>
      <c r="B60" s="75"/>
      <c r="C60" s="75"/>
      <c r="D60" s="75"/>
      <c r="E60" s="76"/>
      <c r="F60" s="76"/>
    </row>
    <row r="61" spans="1:254" ht="12" customHeight="1">
      <c r="A61" s="77" t="s">
        <v>84</v>
      </c>
      <c r="B61" s="78"/>
      <c r="C61" s="78"/>
      <c r="D61" s="78"/>
      <c r="E61" s="78"/>
      <c r="F61" s="79">
        <f>F27+F39+F54+F59</f>
        <v>1946520</v>
      </c>
    </row>
    <row r="62" spans="1:254" ht="12" customHeight="1">
      <c r="A62" s="80" t="s">
        <v>85</v>
      </c>
      <c r="B62" s="81"/>
      <c r="C62" s="81"/>
      <c r="D62" s="81"/>
      <c r="E62" s="81"/>
      <c r="F62" s="82">
        <f>F61*0.05</f>
        <v>97326</v>
      </c>
    </row>
    <row r="63" spans="1:254" ht="12" customHeight="1">
      <c r="A63" s="83" t="s">
        <v>86</v>
      </c>
      <c r="B63" s="84"/>
      <c r="C63" s="84"/>
      <c r="D63" s="84"/>
      <c r="E63" s="84"/>
      <c r="F63" s="85">
        <f>F62+F61</f>
        <v>2043846</v>
      </c>
    </row>
    <row r="64" spans="1:254" ht="12" customHeight="1">
      <c r="A64" s="80" t="s">
        <v>87</v>
      </c>
      <c r="B64" s="81"/>
      <c r="C64" s="81"/>
      <c r="D64" s="81"/>
      <c r="E64" s="81"/>
      <c r="F64" s="82">
        <f>F11</f>
        <v>4000000</v>
      </c>
    </row>
    <row r="65" spans="1:254" ht="12" customHeight="1">
      <c r="A65" s="86" t="s">
        <v>88</v>
      </c>
      <c r="B65" s="87"/>
      <c r="C65" s="87"/>
      <c r="D65" s="87"/>
      <c r="E65" s="87"/>
      <c r="F65" s="88">
        <f>F64-F63</f>
        <v>1956154</v>
      </c>
    </row>
    <row r="66" spans="1:254" ht="12" customHeight="1">
      <c r="A66" s="89" t="s">
        <v>89</v>
      </c>
      <c r="B66" s="90"/>
      <c r="C66" s="90"/>
      <c r="D66" s="90"/>
      <c r="E66" s="90"/>
      <c r="F66" s="91"/>
    </row>
    <row r="67" spans="1:254" ht="12.75" customHeight="1" thickBot="1">
      <c r="A67" s="92"/>
      <c r="B67" s="90"/>
      <c r="C67" s="90"/>
      <c r="D67" s="90"/>
      <c r="E67" s="90"/>
      <c r="F67" s="91"/>
    </row>
    <row r="68" spans="1:254" ht="12" customHeight="1">
      <c r="A68" s="93" t="s">
        <v>90</v>
      </c>
      <c r="B68" s="94"/>
      <c r="C68" s="94"/>
      <c r="D68" s="94"/>
      <c r="E68" s="95"/>
      <c r="F68" s="91"/>
    </row>
    <row r="69" spans="1:254" ht="12" customHeight="1">
      <c r="A69" s="96" t="s">
        <v>91</v>
      </c>
      <c r="B69" s="92"/>
      <c r="C69" s="92"/>
      <c r="D69" s="92"/>
      <c r="E69" s="97"/>
      <c r="F69" s="91"/>
    </row>
    <row r="70" spans="1:254" ht="12" customHeight="1">
      <c r="A70" s="96" t="s">
        <v>92</v>
      </c>
      <c r="B70" s="92"/>
      <c r="C70" s="92"/>
      <c r="D70" s="92"/>
      <c r="E70" s="97"/>
      <c r="F70" s="91"/>
    </row>
    <row r="71" spans="1:254" ht="12" customHeight="1">
      <c r="A71" s="96" t="s">
        <v>93</v>
      </c>
      <c r="B71" s="92"/>
      <c r="C71" s="92"/>
      <c r="D71" s="92"/>
      <c r="E71" s="97"/>
      <c r="F71" s="91"/>
    </row>
    <row r="72" spans="1:254" ht="12" customHeight="1">
      <c r="A72" s="96" t="s">
        <v>94</v>
      </c>
      <c r="B72" s="92"/>
      <c r="C72" s="92"/>
      <c r="D72" s="92"/>
      <c r="E72" s="97"/>
      <c r="F72" s="91"/>
    </row>
    <row r="73" spans="1:254" ht="12" customHeight="1">
      <c r="A73" s="96" t="s">
        <v>95</v>
      </c>
      <c r="B73" s="92"/>
      <c r="C73" s="92"/>
      <c r="D73" s="92"/>
      <c r="E73" s="97"/>
      <c r="F73" s="91"/>
    </row>
    <row r="74" spans="1:254" ht="12.75" customHeight="1" thickBot="1">
      <c r="A74" s="98" t="s">
        <v>96</v>
      </c>
      <c r="B74" s="99"/>
      <c r="C74" s="99"/>
      <c r="D74" s="99"/>
      <c r="E74" s="100"/>
      <c r="F74" s="91"/>
    </row>
    <row r="75" spans="1:254" ht="12.75" customHeight="1">
      <c r="A75" s="92"/>
      <c r="B75" s="92"/>
      <c r="C75" s="92"/>
      <c r="D75" s="92"/>
      <c r="E75" s="92"/>
      <c r="F75" s="91"/>
    </row>
    <row r="76" spans="1:254" ht="15" customHeight="1" thickBot="1">
      <c r="A76" s="139" t="s">
        <v>97</v>
      </c>
      <c r="B76" s="140"/>
      <c r="C76" s="101"/>
      <c r="D76" s="102"/>
      <c r="E76" s="102"/>
      <c r="F76" s="91"/>
    </row>
    <row r="77" spans="1:254" s="109" customFormat="1" ht="12" customHeight="1">
      <c r="A77" s="103" t="s">
        <v>81</v>
      </c>
      <c r="B77" s="104" t="s">
        <v>98</v>
      </c>
      <c r="C77" s="105" t="s">
        <v>99</v>
      </c>
      <c r="D77" s="106"/>
      <c r="E77" s="106"/>
      <c r="F77" s="107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</row>
    <row r="78" spans="1:254" ht="12" customHeight="1">
      <c r="A78" s="110" t="s">
        <v>100</v>
      </c>
      <c r="B78" s="138">
        <f>F27</f>
        <v>1120000</v>
      </c>
      <c r="C78" s="111">
        <f>(B78/B84)</f>
        <v>0.54798649213296891</v>
      </c>
      <c r="D78" s="102"/>
      <c r="E78" s="102"/>
      <c r="F78" s="91"/>
    </row>
    <row r="79" spans="1:254" ht="12" customHeight="1">
      <c r="A79" s="110" t="s">
        <v>101</v>
      </c>
      <c r="B79" s="138">
        <f>F32</f>
        <v>0</v>
      </c>
      <c r="C79" s="111">
        <v>0</v>
      </c>
      <c r="D79" s="102"/>
      <c r="E79" s="102"/>
      <c r="F79" s="91"/>
    </row>
    <row r="80" spans="1:254" ht="12" customHeight="1">
      <c r="A80" s="110" t="s">
        <v>102</v>
      </c>
      <c r="B80" s="138">
        <f>F39</f>
        <v>201650</v>
      </c>
      <c r="C80" s="111">
        <f>(B80/B84)</f>
        <v>9.8662032266618918E-2</v>
      </c>
      <c r="D80" s="102"/>
      <c r="E80" s="102"/>
      <c r="F80" s="91"/>
    </row>
    <row r="81" spans="1:6" ht="12" customHeight="1">
      <c r="A81" s="110" t="s">
        <v>59</v>
      </c>
      <c r="B81" s="138">
        <f>F54</f>
        <v>624870</v>
      </c>
      <c r="C81" s="111">
        <f>(B81/B84)</f>
        <v>0.30573242798136452</v>
      </c>
      <c r="D81" s="102"/>
      <c r="E81" s="102"/>
      <c r="F81" s="91"/>
    </row>
    <row r="82" spans="1:6" ht="12" customHeight="1">
      <c r="A82" s="110" t="s">
        <v>103</v>
      </c>
      <c r="B82" s="138">
        <f>F59</f>
        <v>0</v>
      </c>
      <c r="C82" s="111">
        <f>(B82/B84)</f>
        <v>0</v>
      </c>
      <c r="D82" s="112"/>
      <c r="E82" s="112"/>
      <c r="F82" s="91"/>
    </row>
    <row r="83" spans="1:6" ht="12" customHeight="1">
      <c r="A83" s="110" t="s">
        <v>104</v>
      </c>
      <c r="B83" s="138">
        <f>F62</f>
        <v>97326</v>
      </c>
      <c r="C83" s="111">
        <f>(B83/B84)</f>
        <v>4.7619047619047616E-2</v>
      </c>
      <c r="D83" s="112"/>
      <c r="E83" s="112"/>
      <c r="F83" s="91"/>
    </row>
    <row r="84" spans="1:6" ht="12.75" customHeight="1" thickBot="1">
      <c r="A84" s="113" t="s">
        <v>105</v>
      </c>
      <c r="B84" s="136">
        <f>SUM(B78:B83)</f>
        <v>2043846</v>
      </c>
      <c r="C84" s="114">
        <f>SUM(C78:C83)</f>
        <v>1</v>
      </c>
      <c r="D84" s="112"/>
      <c r="E84" s="112"/>
      <c r="F84" s="91"/>
    </row>
    <row r="85" spans="1:6" ht="12" customHeight="1">
      <c r="A85" s="92"/>
      <c r="B85" s="90"/>
      <c r="C85" s="90"/>
      <c r="D85" s="90"/>
      <c r="E85" s="90"/>
      <c r="F85" s="91"/>
    </row>
    <row r="86" spans="1:6" ht="12" customHeight="1" thickBot="1">
      <c r="A86" s="115"/>
      <c r="B86" s="116" t="s">
        <v>106</v>
      </c>
      <c r="C86" s="117"/>
      <c r="D86" s="118"/>
      <c r="E86" s="119"/>
      <c r="F86" s="91"/>
    </row>
    <row r="87" spans="1:6" ht="12" customHeight="1">
      <c r="A87" s="120" t="s">
        <v>107</v>
      </c>
      <c r="B87" s="134">
        <v>3500</v>
      </c>
      <c r="C87" s="134">
        <v>4000</v>
      </c>
      <c r="D87" s="135">
        <v>4500</v>
      </c>
      <c r="E87" s="121"/>
      <c r="F87" s="122"/>
    </row>
    <row r="88" spans="1:6" ht="13.5" thickBot="1">
      <c r="A88" s="123" t="s">
        <v>108</v>
      </c>
      <c r="B88" s="136">
        <f>(F63/B87)</f>
        <v>583.95600000000002</v>
      </c>
      <c r="C88" s="136">
        <f>(F63/C87)</f>
        <v>510.9615</v>
      </c>
      <c r="D88" s="137">
        <f>(F63/D87)</f>
        <v>454.18799999999999</v>
      </c>
      <c r="E88" s="121"/>
      <c r="F88" s="122"/>
    </row>
    <row r="89" spans="1:6" ht="15.6" customHeight="1">
      <c r="A89" s="89" t="s">
        <v>109</v>
      </c>
      <c r="B89" s="92"/>
      <c r="C89" s="92"/>
      <c r="D89" s="92"/>
      <c r="E89" s="92"/>
      <c r="F89" s="92"/>
    </row>
  </sheetData>
  <mergeCells count="12">
    <mergeCell ref="A76:B76"/>
    <mergeCell ref="D12:E12"/>
    <mergeCell ref="D10:E10"/>
    <mergeCell ref="D9:E9"/>
    <mergeCell ref="D8:E8"/>
    <mergeCell ref="D13:E13"/>
    <mergeCell ref="D14:E14"/>
    <mergeCell ref="A16:F16"/>
    <mergeCell ref="A43:F43"/>
    <mergeCell ref="A49:F49"/>
    <mergeCell ref="A18:F18"/>
    <mergeCell ref="A29:F2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2022-06-27T22:13:59Z</dcterms:modified>
  <cp:category/>
  <cp:contentStatus/>
</cp:coreProperties>
</file>