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URACAUTIN\"/>
    </mc:Choice>
  </mc:AlternateContent>
  <bookViews>
    <workbookView xWindow="0" yWindow="0" windowWidth="20490" windowHeight="7155"/>
  </bookViews>
  <sheets>
    <sheet name="ovino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" l="1"/>
  <c r="G49" i="1"/>
  <c r="G44" i="1"/>
  <c r="G43" i="1"/>
  <c r="G24" i="1"/>
  <c r="G23" i="1"/>
  <c r="G22" i="1"/>
  <c r="G21" i="1"/>
  <c r="G25" i="1" s="1"/>
  <c r="G40" i="1" l="1"/>
  <c r="G42" i="1"/>
  <c r="G45" i="1" l="1"/>
  <c r="C70" i="1"/>
  <c r="G50" i="1" l="1"/>
  <c r="C73" i="1" s="1"/>
  <c r="G12" i="1"/>
  <c r="G55" i="1" s="1"/>
  <c r="C69" i="1" l="1"/>
  <c r="C72" i="1"/>
  <c r="C71" i="1"/>
  <c r="G52" i="1" l="1"/>
  <c r="G53" i="1" l="1"/>
  <c r="C74" i="1" l="1"/>
  <c r="C75" i="1" s="1"/>
  <c r="D72" i="1" s="1"/>
  <c r="G54" i="1"/>
  <c r="G56" i="1" s="1"/>
  <c r="D69" i="1" l="1"/>
  <c r="D73" i="1"/>
  <c r="D71" i="1"/>
  <c r="D74" i="1"/>
  <c r="D80" i="1"/>
  <c r="C80" i="1"/>
  <c r="E80" i="1"/>
  <c r="D75" i="1" l="1"/>
</calcChain>
</file>

<file path=xl/sharedStrings.xml><?xml version="1.0" encoding="utf-8"?>
<sst xmlns="http://schemas.openxmlformats.org/spreadsheetml/2006/main" count="122" uniqueCount="92">
  <si>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</si>
  <si>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</si>
  <si>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</si>
  <si>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</si>
  <si>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</si>
  <si>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</si>
  <si>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</si>
  <si>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</si>
  <si>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</si>
  <si>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</si>
  <si>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</si>
  <si>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</si>
  <si>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</si>
  <si>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</si>
  <si>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</si>
  <si>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</si>
  <si>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</si>
  <si>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</si>
  <si>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</si>
  <si>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</si>
  <si>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</si>
  <si>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</si>
  <si>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</si>
  <si>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</si>
  <si>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</si>
  <si>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</si>
  <si>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</si>
  <si>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</si>
  <si>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</si>
  <si>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</si>
  <si>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</si>
  <si>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</si>
  <si>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</si>
  <si>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</si>
  <si>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</si>
  <si>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</si>
  <si>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</si>
  <si>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</si>
  <si>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</si>
  <si>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</si>
  <si>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</si>
  <si>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</si>
  <si>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</si>
  <si>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</si>
  <si>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</si>
  <si>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</si>
  <si>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</si>
  <si>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</si>
  <si>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</si>
  <si>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</si>
  <si>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</si>
  <si>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</si>
  <si>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</si>
  <si>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</si>
  <si>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</si>
  <si>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Araucania</t>
  </si>
  <si>
    <t>Curacautin</t>
  </si>
  <si>
    <t>PRECIO ESPERADO ($/Kg)</t>
  </si>
  <si>
    <t>Cantidad (Kg/ha)</t>
  </si>
  <si>
    <t xml:space="preserve"> Precio Unitario ($/kg) </t>
  </si>
  <si>
    <t>JORNADAS ANIMAL</t>
  </si>
  <si>
    <t>Subtotal Jornadas Animal</t>
  </si>
  <si>
    <t>Sequia, nieve</t>
  </si>
  <si>
    <t>ALIMENTACION SUPLEMENTARIA</t>
  </si>
  <si>
    <t>Kg</t>
  </si>
  <si>
    <t>Junio-Juliio</t>
  </si>
  <si>
    <t>SANIDAD E INSEMINACION</t>
  </si>
  <si>
    <t>Antocostridiales</t>
  </si>
  <si>
    <t>Dosis</t>
  </si>
  <si>
    <t>Abril - Octubre</t>
  </si>
  <si>
    <t>Antiparasitario interno</t>
  </si>
  <si>
    <t>Diciembre</t>
  </si>
  <si>
    <t>Ovino</t>
  </si>
  <si>
    <t>Diciembre- febrero</t>
  </si>
  <si>
    <t>Consumo local</t>
  </si>
  <si>
    <t>Alimentación</t>
  </si>
  <si>
    <t>Julio-Septiembre</t>
  </si>
  <si>
    <t>Sanitario</t>
  </si>
  <si>
    <t>Abril - Septiembre</t>
  </si>
  <si>
    <t>Esquila</t>
  </si>
  <si>
    <t>Ventas</t>
  </si>
  <si>
    <t>Mayo-Noviembre</t>
  </si>
  <si>
    <t>Antipatasitario externo</t>
  </si>
  <si>
    <t>Reposiciones cercos</t>
  </si>
  <si>
    <t>Marzo</t>
  </si>
  <si>
    <t>RENDIMIENTO (Kg de carne/Há.)</t>
  </si>
  <si>
    <t>$/há</t>
  </si>
  <si>
    <t>ESCENARIOS COSTO UNITARIO  ($/kg de carne)</t>
  </si>
  <si>
    <t>Rendimiento (kg de carne/há)</t>
  </si>
  <si>
    <t>Costo unitario ($/kg de carne) (*)</t>
  </si>
  <si>
    <t>Araucano, Sufflolk, Texel, Mezcla</t>
  </si>
  <si>
    <t>Forraje (fardos)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</si>
</sst>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\ _€_-;\-* #,##0\ _€_-;_-* &quot;-&quot;??\ _€_-;_-@_-"/>
    <numFmt numFmtId="168" formatCode="#,##0_ ;\-#,##0\ 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166" fontId="1" fillId="0" borderId="19" applyFont="0" applyFill="0" applyBorder="0" applyAlignment="0" applyProtection="0"/>
  </cellStyleXfs>
  <cellXfs count="15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14" fontId="3" fillId="2" borderId="7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7" xfId="0" applyFont="1" applyFill="1" applyBorder="1" applyAlignment="1"/>
    <xf numFmtId="0" fontId="3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49" fontId="4" fillId="2" borderId="5" xfId="0" applyNumberFormat="1" applyFont="1" applyFill="1" applyBorder="1" applyAlignment="1">
      <alignment horizontal="center" wrapText="1"/>
    </xf>
    <xf numFmtId="49" fontId="5" fillId="3" borderId="5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3" fontId="5" fillId="3" borderId="13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/>
    <xf numFmtId="0" fontId="0" fillId="2" borderId="17" xfId="0" applyFont="1" applyFill="1" applyBorder="1" applyAlignment="1"/>
    <xf numFmtId="0" fontId="11" fillId="6" borderId="19" xfId="0" applyFont="1" applyFill="1" applyBorder="1" applyAlignment="1"/>
    <xf numFmtId="49" fontId="9" fillId="7" borderId="20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164" fontId="2" fillId="2" borderId="19" xfId="0" applyNumberFormat="1" applyFont="1" applyFill="1" applyBorder="1" applyAlignment="1">
      <alignment vertical="center"/>
    </xf>
    <xf numFmtId="164" fontId="13" fillId="2" borderId="19" xfId="0" applyNumberFormat="1" applyFont="1" applyFill="1" applyBorder="1" applyAlignment="1">
      <alignment vertical="center"/>
    </xf>
    <xf numFmtId="0" fontId="11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49" fontId="9" fillId="7" borderId="30" xfId="0" applyNumberFormat="1" applyFont="1" applyFill="1" applyBorder="1" applyAlignment="1">
      <alignment vertical="center"/>
    </xf>
    <xf numFmtId="49" fontId="11" fillId="7" borderId="31" xfId="0" applyNumberFormat="1" applyFont="1" applyFill="1" applyBorder="1" applyAlignment="1"/>
    <xf numFmtId="49" fontId="9" fillId="2" borderId="32" xfId="0" applyNumberFormat="1" applyFont="1" applyFill="1" applyBorder="1" applyAlignment="1">
      <alignment vertical="center"/>
    </xf>
    <xf numFmtId="49" fontId="9" fillId="7" borderId="34" xfId="0" applyNumberFormat="1" applyFont="1" applyFill="1" applyBorder="1" applyAlignment="1">
      <alignment vertical="center"/>
    </xf>
    <xf numFmtId="165" fontId="9" fillId="7" borderId="35" xfId="0" applyNumberFormat="1" applyFont="1" applyFill="1" applyBorder="1" applyAlignment="1">
      <alignment vertical="center"/>
    </xf>
    <xf numFmtId="9" fontId="9" fillId="7" borderId="36" xfId="0" applyNumberFormat="1" applyFont="1" applyFill="1" applyBorder="1" applyAlignment="1">
      <alignment vertical="center"/>
    </xf>
    <xf numFmtId="0" fontId="11" fillId="8" borderId="39" xfId="0" applyFont="1" applyFill="1" applyBorder="1" applyAlignment="1"/>
    <xf numFmtId="0" fontId="11" fillId="2" borderId="19" xfId="0" applyFont="1" applyFill="1" applyBorder="1" applyAlignment="1">
      <alignment vertical="center"/>
    </xf>
    <xf numFmtId="49" fontId="11" fillId="2" borderId="19" xfId="0" applyNumberFormat="1" applyFont="1" applyFill="1" applyBorder="1" applyAlignment="1">
      <alignment vertical="center"/>
    </xf>
    <xf numFmtId="49" fontId="9" fillId="2" borderId="40" xfId="0" applyNumberFormat="1" applyFont="1" applyFill="1" applyBorder="1" applyAlignment="1">
      <alignment vertical="center"/>
    </xf>
    <xf numFmtId="0" fontId="11" fillId="2" borderId="41" xfId="0" applyFont="1" applyFill="1" applyBorder="1" applyAlignment="1"/>
    <xf numFmtId="0" fontId="11" fillId="2" borderId="42" xfId="0" applyFont="1" applyFill="1" applyBorder="1" applyAlignment="1"/>
    <xf numFmtId="49" fontId="11" fillId="2" borderId="43" xfId="0" applyNumberFormat="1" applyFont="1" applyFill="1" applyBorder="1" applyAlignment="1">
      <alignment vertical="center"/>
    </xf>
    <xf numFmtId="0" fontId="11" fillId="2" borderId="44" xfId="0" applyFont="1" applyFill="1" applyBorder="1" applyAlignment="1"/>
    <xf numFmtId="49" fontId="11" fillId="2" borderId="45" xfId="0" applyNumberFormat="1" applyFont="1" applyFill="1" applyBorder="1" applyAlignment="1">
      <alignment vertical="center"/>
    </xf>
    <xf numFmtId="0" fontId="11" fillId="2" borderId="46" xfId="0" applyFont="1" applyFill="1" applyBorder="1" applyAlignment="1"/>
    <xf numFmtId="0" fontId="11" fillId="2" borderId="47" xfId="0" applyFont="1" applyFill="1" applyBorder="1" applyAlignment="1"/>
    <xf numFmtId="0" fontId="9" fillId="6" borderId="19" xfId="0" applyFont="1" applyFill="1" applyBorder="1" applyAlignment="1">
      <alignment vertical="center"/>
    </xf>
    <xf numFmtId="0" fontId="6" fillId="8" borderId="18" xfId="0" applyFont="1" applyFill="1" applyBorder="1" applyAlignment="1">
      <alignment vertical="center"/>
    </xf>
    <xf numFmtId="49" fontId="14" fillId="8" borderId="19" xfId="0" applyNumberFormat="1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0" fontId="6" fillId="8" borderId="48" xfId="0" applyFont="1" applyFill="1" applyBorder="1" applyAlignment="1">
      <alignment vertical="center"/>
    </xf>
    <xf numFmtId="49" fontId="9" fillId="7" borderId="49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0" fontId="4" fillId="2" borderId="5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0" fontId="9" fillId="0" borderId="50" xfId="0" applyNumberFormat="1" applyFont="1" applyFill="1" applyBorder="1" applyAlignment="1">
      <alignment vertical="center"/>
    </xf>
    <xf numFmtId="0" fontId="9" fillId="0" borderId="51" xfId="0" applyNumberFormat="1" applyFont="1" applyFill="1" applyBorder="1" applyAlignment="1">
      <alignment vertical="center"/>
    </xf>
    <xf numFmtId="165" fontId="9" fillId="0" borderId="35" xfId="0" applyNumberFormat="1" applyFont="1" applyFill="1" applyBorder="1" applyAlignment="1">
      <alignment vertical="center"/>
    </xf>
    <xf numFmtId="165" fontId="9" fillId="0" borderId="36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vertical="center"/>
    </xf>
    <xf numFmtId="9" fontId="11" fillId="0" borderId="33" xfId="0" applyNumberFormat="1" applyFont="1" applyFill="1" applyBorder="1" applyAlignment="1"/>
    <xf numFmtId="0" fontId="9" fillId="0" borderId="5" xfId="0" applyNumberFormat="1" applyFont="1" applyFill="1" applyBorder="1" applyAlignment="1">
      <alignment vertical="center"/>
    </xf>
    <xf numFmtId="165" fontId="9" fillId="0" borderId="5" xfId="0" applyNumberFormat="1" applyFont="1" applyFill="1" applyBorder="1" applyAlignment="1">
      <alignment vertical="center"/>
    </xf>
    <xf numFmtId="49" fontId="5" fillId="0" borderId="19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9" fillId="0" borderId="50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0" fillId="2" borderId="55" xfId="0" applyFont="1" applyFill="1" applyBorder="1" applyAlignment="1"/>
    <xf numFmtId="0" fontId="0" fillId="2" borderId="57" xfId="0" applyFont="1" applyFill="1" applyBorder="1" applyAlignment="1"/>
    <xf numFmtId="0" fontId="3" fillId="2" borderId="58" xfId="0" applyFont="1" applyFill="1" applyBorder="1" applyAlignment="1">
      <alignment wrapText="1"/>
    </xf>
    <xf numFmtId="49" fontId="4" fillId="2" borderId="52" xfId="0" applyNumberFormat="1" applyFont="1" applyFill="1" applyBorder="1" applyAlignment="1">
      <alignment vertical="center" wrapText="1"/>
    </xf>
    <xf numFmtId="49" fontId="15" fillId="3" borderId="52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/>
    <xf numFmtId="49" fontId="4" fillId="2" borderId="56" xfId="0" applyNumberFormat="1" applyFont="1" applyFill="1" applyBorder="1" applyAlignment="1">
      <alignment horizontal="left"/>
    </xf>
    <xf numFmtId="49" fontId="4" fillId="2" borderId="56" xfId="0" applyNumberFormat="1" applyFont="1" applyFill="1" applyBorder="1" applyAlignment="1">
      <alignment horizontal="left" vertical="center" wrapText="1"/>
    </xf>
    <xf numFmtId="49" fontId="4" fillId="2" borderId="56" xfId="0" applyNumberFormat="1" applyFont="1" applyFill="1" applyBorder="1" applyAlignment="1">
      <alignment horizontal="left" wrapText="1"/>
    </xf>
    <xf numFmtId="14" fontId="4" fillId="2" borderId="56" xfId="0" applyNumberFormat="1" applyFont="1" applyFill="1" applyBorder="1" applyAlignment="1">
      <alignment horizontal="left"/>
    </xf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49" fontId="15" fillId="5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0" fontId="17" fillId="0" borderId="52" xfId="0" applyFont="1" applyBorder="1"/>
    <xf numFmtId="0" fontId="17" fillId="0" borderId="53" xfId="0" applyFont="1" applyBorder="1" applyAlignment="1">
      <alignment horizontal="center"/>
    </xf>
    <xf numFmtId="0" fontId="17" fillId="0" borderId="54" xfId="0" applyFont="1" applyBorder="1"/>
    <xf numFmtId="0" fontId="17" fillId="0" borderId="52" xfId="0" applyFont="1" applyBorder="1" applyAlignment="1">
      <alignment horizontal="center"/>
    </xf>
    <xf numFmtId="49" fontId="15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49" fontId="15" fillId="3" borderId="11" xfId="0" applyNumberFormat="1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/>
    </xf>
    <xf numFmtId="0" fontId="4" fillId="2" borderId="22" xfId="0" applyFont="1" applyFill="1" applyBorder="1" applyAlignment="1"/>
    <xf numFmtId="3" fontId="4" fillId="2" borderId="22" xfId="0" applyNumberFormat="1" applyFont="1" applyFill="1" applyBorder="1" applyAlignment="1"/>
    <xf numFmtId="49" fontId="15" fillId="5" borderId="23" xfId="0" applyNumberFormat="1" applyFont="1" applyFill="1" applyBorder="1" applyAlignment="1">
      <alignment vertical="center"/>
    </xf>
    <xf numFmtId="0" fontId="15" fillId="5" borderId="24" xfId="0" applyFont="1" applyFill="1" applyBorder="1" applyAlignment="1">
      <alignment vertical="center"/>
    </xf>
    <xf numFmtId="164" fontId="15" fillId="5" borderId="25" xfId="0" applyNumberFormat="1" applyFont="1" applyFill="1" applyBorder="1" applyAlignment="1">
      <alignment vertical="center"/>
    </xf>
    <xf numFmtId="49" fontId="15" fillId="3" borderId="26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164" fontId="15" fillId="3" borderId="27" xfId="0" applyNumberFormat="1" applyFont="1" applyFill="1" applyBorder="1" applyAlignment="1">
      <alignment vertical="center"/>
    </xf>
    <xf numFmtId="49" fontId="15" fillId="5" borderId="26" xfId="0" applyNumberFormat="1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164" fontId="15" fillId="5" borderId="27" xfId="0" applyNumberFormat="1" applyFont="1" applyFill="1" applyBorder="1" applyAlignment="1">
      <alignment vertical="center"/>
    </xf>
    <xf numFmtId="49" fontId="15" fillId="5" borderId="28" xfId="0" applyNumberFormat="1" applyFont="1" applyFill="1" applyBorder="1" applyAlignment="1">
      <alignment vertical="center"/>
    </xf>
    <xf numFmtId="0" fontId="15" fillId="5" borderId="29" xfId="0" applyFont="1" applyFill="1" applyBorder="1" applyAlignment="1">
      <alignment vertical="center"/>
    </xf>
    <xf numFmtId="49" fontId="15" fillId="3" borderId="59" xfId="0" applyNumberFormat="1" applyFont="1" applyFill="1" applyBorder="1" applyAlignment="1">
      <alignment horizontal="center" vertical="center"/>
    </xf>
    <xf numFmtId="164" fontId="15" fillId="5" borderId="29" xfId="0" applyNumberFormat="1" applyFont="1" applyFill="1" applyBorder="1" applyAlignment="1">
      <alignment vertical="center"/>
    </xf>
    <xf numFmtId="2" fontId="17" fillId="0" borderId="53" xfId="0" applyNumberFormat="1" applyFont="1" applyBorder="1" applyAlignment="1">
      <alignment horizontal="right"/>
    </xf>
    <xf numFmtId="0" fontId="17" fillId="0" borderId="54" xfId="0" applyFont="1" applyBorder="1" applyAlignment="1">
      <alignment horizontal="right"/>
    </xf>
    <xf numFmtId="167" fontId="17" fillId="0" borderId="54" xfId="1" applyNumberFormat="1" applyFont="1" applyBorder="1" applyAlignment="1">
      <alignment horizontal="right"/>
    </xf>
    <xf numFmtId="167" fontId="17" fillId="0" borderId="52" xfId="1" applyNumberFormat="1" applyFont="1" applyBorder="1" applyAlignment="1">
      <alignment horizontal="right"/>
    </xf>
    <xf numFmtId="2" fontId="17" fillId="0" borderId="52" xfId="0" applyNumberFormat="1" applyFont="1" applyBorder="1" applyAlignment="1">
      <alignment horizontal="right"/>
    </xf>
    <xf numFmtId="0" fontId="17" fillId="0" borderId="52" xfId="0" applyFont="1" applyBorder="1" applyAlignment="1">
      <alignment horizontal="right"/>
    </xf>
    <xf numFmtId="0" fontId="5" fillId="3" borderId="5" xfId="0" applyFont="1" applyFill="1" applyBorder="1" applyAlignment="1">
      <alignment horizontal="right" vertical="center"/>
    </xf>
    <xf numFmtId="3" fontId="5" fillId="3" borderId="5" xfId="0" applyNumberFormat="1" applyFont="1" applyFill="1" applyBorder="1" applyAlignment="1">
      <alignment horizontal="right" vertical="center"/>
    </xf>
    <xf numFmtId="168" fontId="17" fillId="9" borderId="52" xfId="1" applyNumberFormat="1" applyFont="1" applyFill="1" applyBorder="1" applyAlignment="1">
      <alignment horizontal="right"/>
    </xf>
    <xf numFmtId="3" fontId="5" fillId="3" borderId="60" xfId="0" applyNumberFormat="1" applyFont="1" applyFill="1" applyBorder="1" applyAlignment="1">
      <alignment horizontal="right" vertical="center"/>
    </xf>
    <xf numFmtId="49" fontId="15" fillId="3" borderId="59" xfId="0" applyNumberFormat="1" applyFont="1" applyFill="1" applyBorder="1" applyAlignment="1">
      <alignment horizontal="center" vertical="center" wrapText="1"/>
    </xf>
    <xf numFmtId="49" fontId="5" fillId="3" borderId="60" xfId="0" applyNumberFormat="1" applyFont="1" applyFill="1" applyBorder="1" applyAlignment="1">
      <alignment vertical="center"/>
    </xf>
    <xf numFmtId="0" fontId="5" fillId="3" borderId="60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right" vertical="center"/>
    </xf>
    <xf numFmtId="0" fontId="18" fillId="0" borderId="52" xfId="0" applyFont="1" applyBorder="1"/>
    <xf numFmtId="0" fontId="19" fillId="0" borderId="52" xfId="0" applyFont="1" applyBorder="1" applyAlignment="1">
      <alignment horizontal="center"/>
    </xf>
    <xf numFmtId="167" fontId="17" fillId="0" borderId="52" xfId="1" applyNumberFormat="1" applyFont="1" applyBorder="1" applyAlignment="1">
      <alignment horizontal="center"/>
    </xf>
    <xf numFmtId="167" fontId="19" fillId="0" borderId="52" xfId="0" applyNumberFormat="1" applyFont="1" applyBorder="1"/>
    <xf numFmtId="0" fontId="19" fillId="0" borderId="52" xfId="0" applyFont="1" applyBorder="1" applyAlignment="1">
      <alignment horizontal="right"/>
    </xf>
    <xf numFmtId="167" fontId="19" fillId="0" borderId="52" xfId="0" applyNumberFormat="1" applyFont="1" applyBorder="1" applyAlignment="1">
      <alignment horizontal="right"/>
    </xf>
    <xf numFmtId="49" fontId="14" fillId="8" borderId="37" xfId="0" applyNumberFormat="1" applyFont="1" applyFill="1" applyBorder="1" applyAlignment="1">
      <alignment vertical="center"/>
    </xf>
    <xf numFmtId="0" fontId="9" fillId="8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</cellXfs>
  <cellStyles count="2">
    <cellStyle name="Millares_Hoja1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zoomScaleNormal="100" workbookViewId="0">
      <selection activeCell="I11" sqref="I11"/>
    </sheetView>
  </sheetViews>
  <sheetFormatPr baseColWidth="10" defaultColWidth="10.85546875" defaultRowHeight="11.25" customHeight="1"/>
  <cols>
    <col min="1" max="1" width="4.42578125" style="1" customWidth="1"/>
    <col min="2" max="2" width="28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76"/>
      <c r="C8" s="3"/>
      <c r="D8" s="2"/>
      <c r="E8" s="3"/>
      <c r="F8" s="3"/>
      <c r="G8" s="3"/>
    </row>
    <row r="9" spans="1:7" ht="12" customHeight="1">
      <c r="A9" s="75"/>
      <c r="B9" s="79" t="s">
        <v>0</v>
      </c>
      <c r="C9" s="81" t="s">
        <v>72</v>
      </c>
      <c r="D9" s="80"/>
      <c r="E9" s="149" t="s">
        <v>85</v>
      </c>
      <c r="F9" s="150"/>
      <c r="G9" s="20">
        <v>240</v>
      </c>
    </row>
    <row r="10" spans="1:7" ht="38.25" customHeight="1">
      <c r="A10" s="75"/>
      <c r="B10" s="78" t="s">
        <v>1</v>
      </c>
      <c r="C10" s="82" t="s">
        <v>90</v>
      </c>
      <c r="D10" s="80"/>
      <c r="E10" s="147" t="s">
        <v>2</v>
      </c>
      <c r="F10" s="148"/>
      <c r="G10" s="5" t="s">
        <v>73</v>
      </c>
    </row>
    <row r="11" spans="1:7" ht="18" customHeight="1">
      <c r="A11" s="75"/>
      <c r="B11" s="78" t="s">
        <v>3</v>
      </c>
      <c r="C11" s="81" t="s">
        <v>4</v>
      </c>
      <c r="D11" s="80"/>
      <c r="E11" s="147" t="s">
        <v>57</v>
      </c>
      <c r="F11" s="148"/>
      <c r="G11" s="20">
        <v>2000</v>
      </c>
    </row>
    <row r="12" spans="1:7" ht="11.25" customHeight="1">
      <c r="A12" s="75"/>
      <c r="B12" s="78" t="s">
        <v>5</v>
      </c>
      <c r="C12" s="83" t="s">
        <v>55</v>
      </c>
      <c r="D12" s="80"/>
      <c r="E12" s="73" t="s">
        <v>6</v>
      </c>
      <c r="F12" s="74"/>
      <c r="G12" s="7">
        <f>(G9*G11)</f>
        <v>480000</v>
      </c>
    </row>
    <row r="13" spans="1:7" ht="11.25" customHeight="1">
      <c r="A13" s="75"/>
      <c r="B13" s="78" t="s">
        <v>7</v>
      </c>
      <c r="C13" s="81" t="s">
        <v>56</v>
      </c>
      <c r="D13" s="80"/>
      <c r="E13" s="147" t="s">
        <v>8</v>
      </c>
      <c r="F13" s="148"/>
      <c r="G13" s="5" t="s">
        <v>74</v>
      </c>
    </row>
    <row r="14" spans="1:7" ht="13.5" customHeight="1">
      <c r="A14" s="75"/>
      <c r="B14" s="78" t="s">
        <v>9</v>
      </c>
      <c r="C14" s="81" t="s">
        <v>56</v>
      </c>
      <c r="D14" s="80"/>
      <c r="E14" s="147" t="s">
        <v>10</v>
      </c>
      <c r="F14" s="148"/>
      <c r="G14" s="5" t="s">
        <v>73</v>
      </c>
    </row>
    <row r="15" spans="1:7" ht="25.5" customHeight="1">
      <c r="A15" s="75"/>
      <c r="B15" s="78" t="s">
        <v>11</v>
      </c>
      <c r="C15" s="84">
        <v>44713</v>
      </c>
      <c r="D15" s="80"/>
      <c r="E15" s="151" t="s">
        <v>12</v>
      </c>
      <c r="F15" s="152"/>
      <c r="G15" s="6" t="s">
        <v>62</v>
      </c>
    </row>
    <row r="16" spans="1:7" ht="12" customHeight="1">
      <c r="A16" s="2"/>
      <c r="B16" s="77"/>
      <c r="C16" s="8"/>
      <c r="D16" s="9"/>
      <c r="E16" s="10"/>
      <c r="F16" s="10"/>
      <c r="G16" s="11"/>
    </row>
    <row r="17" spans="1:7" ht="12" customHeight="1">
      <c r="A17" s="12"/>
      <c r="B17" s="153" t="s">
        <v>13</v>
      </c>
      <c r="C17" s="154"/>
      <c r="D17" s="154"/>
      <c r="E17" s="154"/>
      <c r="F17" s="154"/>
      <c r="G17" s="154"/>
    </row>
    <row r="18" spans="1:7" ht="12" customHeight="1">
      <c r="A18" s="2"/>
      <c r="B18" s="85"/>
      <c r="C18" s="86"/>
      <c r="D18" s="86"/>
      <c r="E18" s="86"/>
      <c r="F18" s="87"/>
      <c r="G18" s="87"/>
    </row>
    <row r="19" spans="1:7" ht="12" customHeight="1">
      <c r="A19" s="4"/>
      <c r="B19" s="88" t="s">
        <v>14</v>
      </c>
      <c r="C19" s="89"/>
      <c r="D19" s="90"/>
      <c r="E19" s="90"/>
      <c r="F19" s="90"/>
      <c r="G19" s="90"/>
    </row>
    <row r="20" spans="1:7" ht="24" customHeight="1">
      <c r="A20" s="12"/>
      <c r="B20" s="91" t="s">
        <v>15</v>
      </c>
      <c r="C20" s="91" t="s">
        <v>16</v>
      </c>
      <c r="D20" s="91" t="s">
        <v>17</v>
      </c>
      <c r="E20" s="91" t="s">
        <v>18</v>
      </c>
      <c r="F20" s="91" t="s">
        <v>19</v>
      </c>
      <c r="G20" s="91" t="s">
        <v>20</v>
      </c>
    </row>
    <row r="21" spans="1:7" ht="12.75" customHeight="1">
      <c r="A21" s="12"/>
      <c r="B21" s="92" t="s">
        <v>75</v>
      </c>
      <c r="C21" s="93" t="s">
        <v>21</v>
      </c>
      <c r="D21" s="125">
        <v>0.43333333333333335</v>
      </c>
      <c r="E21" s="126" t="s">
        <v>76</v>
      </c>
      <c r="F21" s="127">
        <v>13539.900000000003</v>
      </c>
      <c r="G21" s="128">
        <f>D21*F21</f>
        <v>5867.2900000000018</v>
      </c>
    </row>
    <row r="22" spans="1:7" ht="12.75" customHeight="1">
      <c r="A22" s="12"/>
      <c r="B22" s="94" t="s">
        <v>77</v>
      </c>
      <c r="C22" s="93" t="s">
        <v>21</v>
      </c>
      <c r="D22" s="125">
        <v>6.6666666666666666E-2</v>
      </c>
      <c r="E22" s="126" t="s">
        <v>78</v>
      </c>
      <c r="F22" s="127">
        <v>31157.500000000007</v>
      </c>
      <c r="G22" s="128">
        <f>D22*F22</f>
        <v>2077.166666666667</v>
      </c>
    </row>
    <row r="23" spans="1:7" ht="12.75" customHeight="1">
      <c r="A23" s="12"/>
      <c r="B23" s="94" t="s">
        <v>79</v>
      </c>
      <c r="C23" s="93" t="s">
        <v>21</v>
      </c>
      <c r="D23" s="125">
        <v>0.33333333333333331</v>
      </c>
      <c r="E23" s="126" t="s">
        <v>71</v>
      </c>
      <c r="F23" s="127">
        <v>13539.900000000003</v>
      </c>
      <c r="G23" s="128">
        <f>D23*F23</f>
        <v>4513.3000000000011</v>
      </c>
    </row>
    <row r="24" spans="1:7" ht="12.75" customHeight="1">
      <c r="A24" s="12"/>
      <c r="B24" s="92" t="s">
        <v>80</v>
      </c>
      <c r="C24" s="95" t="s">
        <v>21</v>
      </c>
      <c r="D24" s="129">
        <v>0.33333333333333331</v>
      </c>
      <c r="E24" s="130" t="s">
        <v>71</v>
      </c>
      <c r="F24" s="128">
        <v>13539.900000000003</v>
      </c>
      <c r="G24" s="128">
        <f>D24*F24</f>
        <v>4513.3000000000011</v>
      </c>
    </row>
    <row r="25" spans="1:7" ht="12.75" customHeight="1">
      <c r="A25" s="12"/>
      <c r="B25" s="14" t="s">
        <v>22</v>
      </c>
      <c r="C25" s="15"/>
      <c r="D25" s="131"/>
      <c r="E25" s="131"/>
      <c r="F25" s="131"/>
      <c r="G25" s="132">
        <f>SUM(G21:G24)</f>
        <v>16971.056666666671</v>
      </c>
    </row>
    <row r="26" spans="1:7" ht="12.75" customHeight="1">
      <c r="A26" s="29"/>
      <c r="B26" s="68"/>
      <c r="C26" s="69"/>
      <c r="D26" s="69"/>
      <c r="E26" s="69"/>
      <c r="F26" s="70"/>
      <c r="G26" s="71"/>
    </row>
    <row r="27" spans="1:7" ht="12" customHeight="1">
      <c r="A27" s="4"/>
      <c r="B27" s="96" t="s">
        <v>60</v>
      </c>
      <c r="C27" s="97"/>
      <c r="D27" s="98"/>
      <c r="E27" s="98"/>
      <c r="F27" s="99"/>
      <c r="G27" s="99"/>
    </row>
    <row r="28" spans="1:7" ht="24" customHeight="1">
      <c r="A28" s="4"/>
      <c r="B28" s="100" t="s">
        <v>15</v>
      </c>
      <c r="C28" s="101" t="s">
        <v>16</v>
      </c>
      <c r="D28" s="101" t="s">
        <v>17</v>
      </c>
      <c r="E28" s="100" t="s">
        <v>18</v>
      </c>
      <c r="F28" s="101" t="s">
        <v>19</v>
      </c>
      <c r="G28" s="100" t="s">
        <v>20</v>
      </c>
    </row>
    <row r="29" spans="1:7" ht="12" customHeight="1">
      <c r="A29" s="4"/>
      <c r="B29" s="102"/>
      <c r="C29" s="103"/>
      <c r="D29" s="103"/>
      <c r="E29" s="103"/>
      <c r="F29" s="102"/>
      <c r="G29" s="102"/>
    </row>
    <row r="30" spans="1:7" ht="12" customHeight="1">
      <c r="A30" s="4"/>
      <c r="B30" s="16" t="s">
        <v>61</v>
      </c>
      <c r="C30" s="17"/>
      <c r="D30" s="17"/>
      <c r="E30" s="17"/>
      <c r="F30" s="18"/>
      <c r="G30" s="18"/>
    </row>
    <row r="31" spans="1:7" ht="12" customHeight="1">
      <c r="A31" s="2"/>
      <c r="B31" s="104"/>
      <c r="C31" s="105"/>
      <c r="D31" s="105"/>
      <c r="E31" s="105"/>
      <c r="F31" s="106"/>
      <c r="G31" s="106"/>
    </row>
    <row r="32" spans="1:7" ht="24" customHeight="1">
      <c r="A32" s="4"/>
      <c r="B32" s="96" t="s">
        <v>23</v>
      </c>
      <c r="C32" s="97"/>
      <c r="D32" s="98"/>
      <c r="E32" s="98"/>
      <c r="F32" s="99"/>
      <c r="G32" s="99"/>
    </row>
    <row r="33" spans="1:11" ht="12" customHeight="1">
      <c r="A33" s="4"/>
      <c r="B33" s="107" t="s">
        <v>15</v>
      </c>
      <c r="C33" s="107" t="s">
        <v>16</v>
      </c>
      <c r="D33" s="107" t="s">
        <v>17</v>
      </c>
      <c r="E33" s="107" t="s">
        <v>18</v>
      </c>
      <c r="F33" s="108" t="s">
        <v>19</v>
      </c>
      <c r="G33" s="107" t="s">
        <v>20</v>
      </c>
    </row>
    <row r="34" spans="1:11" ht="12" customHeight="1">
      <c r="A34" s="12"/>
      <c r="B34" s="13"/>
      <c r="C34" s="13"/>
      <c r="D34" s="58"/>
      <c r="E34" s="13"/>
      <c r="F34" s="59"/>
      <c r="G34" s="59"/>
    </row>
    <row r="35" spans="1:11" ht="12.75" customHeight="1">
      <c r="A35" s="4"/>
      <c r="B35" s="16" t="s">
        <v>24</v>
      </c>
      <c r="C35" s="17"/>
      <c r="D35" s="17"/>
      <c r="E35" s="17"/>
      <c r="F35" s="18"/>
      <c r="G35" s="19"/>
    </row>
    <row r="36" spans="1:11" ht="12" customHeight="1">
      <c r="A36" s="2"/>
      <c r="B36" s="104"/>
      <c r="C36" s="105"/>
      <c r="D36" s="105"/>
      <c r="E36" s="105"/>
      <c r="F36" s="106"/>
      <c r="G36" s="106"/>
    </row>
    <row r="37" spans="1:11" ht="12" customHeight="1">
      <c r="A37" s="4"/>
      <c r="B37" s="96" t="s">
        <v>25</v>
      </c>
      <c r="C37" s="97"/>
      <c r="D37" s="98"/>
      <c r="E37" s="98"/>
      <c r="F37" s="99"/>
      <c r="G37" s="99"/>
    </row>
    <row r="38" spans="1:11" ht="24" customHeight="1">
      <c r="A38" s="4"/>
      <c r="B38" s="135" t="s">
        <v>26</v>
      </c>
      <c r="C38" s="135" t="s">
        <v>27</v>
      </c>
      <c r="D38" s="135" t="s">
        <v>28</v>
      </c>
      <c r="E38" s="135" t="s">
        <v>18</v>
      </c>
      <c r="F38" s="135" t="s">
        <v>19</v>
      </c>
      <c r="G38" s="135" t="s">
        <v>20</v>
      </c>
      <c r="K38" s="57"/>
    </row>
    <row r="39" spans="1:11" ht="12.75" customHeight="1">
      <c r="A39" s="75"/>
      <c r="B39" s="139" t="s">
        <v>63</v>
      </c>
      <c r="C39" s="95"/>
      <c r="D39" s="140"/>
      <c r="E39" s="95"/>
      <c r="F39" s="141"/>
      <c r="G39" s="142"/>
      <c r="K39" s="57"/>
    </row>
    <row r="40" spans="1:11" ht="12.75" customHeight="1">
      <c r="A40" s="75"/>
      <c r="B40" s="92" t="s">
        <v>91</v>
      </c>
      <c r="C40" s="95" t="s">
        <v>64</v>
      </c>
      <c r="D40" s="143">
        <v>435</v>
      </c>
      <c r="E40" s="130" t="s">
        <v>65</v>
      </c>
      <c r="F40" s="128">
        <v>50</v>
      </c>
      <c r="G40" s="144">
        <f>D40*F40</f>
        <v>21750</v>
      </c>
    </row>
    <row r="41" spans="1:11" ht="12.75" customHeight="1">
      <c r="A41" s="75"/>
      <c r="B41" s="139" t="s">
        <v>66</v>
      </c>
      <c r="C41" s="95"/>
      <c r="D41" s="143"/>
      <c r="E41" s="130"/>
      <c r="F41" s="128"/>
      <c r="G41" s="144"/>
    </row>
    <row r="42" spans="1:11" ht="12.75" customHeight="1">
      <c r="A42" s="75"/>
      <c r="B42" s="92" t="s">
        <v>67</v>
      </c>
      <c r="C42" s="95" t="s">
        <v>68</v>
      </c>
      <c r="D42" s="143">
        <v>3.75</v>
      </c>
      <c r="E42" s="130" t="s">
        <v>69</v>
      </c>
      <c r="F42" s="128">
        <v>58</v>
      </c>
      <c r="G42" s="144">
        <f t="shared" ref="G42" si="0">D42*F42</f>
        <v>217.5</v>
      </c>
    </row>
    <row r="43" spans="1:11" ht="12.75" customHeight="1">
      <c r="A43" s="75"/>
      <c r="B43" s="92" t="s">
        <v>70</v>
      </c>
      <c r="C43" s="95" t="s">
        <v>68</v>
      </c>
      <c r="D43" s="129">
        <v>33.333333333333336</v>
      </c>
      <c r="E43" s="130" t="s">
        <v>81</v>
      </c>
      <c r="F43" s="128">
        <v>81.070000000000007</v>
      </c>
      <c r="G43" s="128">
        <f>D43*F43</f>
        <v>2702.3333333333339</v>
      </c>
    </row>
    <row r="44" spans="1:11" ht="12.75" customHeight="1">
      <c r="A44" s="75"/>
      <c r="B44" s="92" t="s">
        <v>82</v>
      </c>
      <c r="C44" s="95" t="s">
        <v>68</v>
      </c>
      <c r="D44" s="129">
        <v>10</v>
      </c>
      <c r="E44" s="130" t="s">
        <v>71</v>
      </c>
      <c r="F44" s="128">
        <v>110.11000000000001</v>
      </c>
      <c r="G44" s="128">
        <f t="shared" ref="G44" si="1">D44*F44</f>
        <v>1101.1000000000001</v>
      </c>
    </row>
    <row r="45" spans="1:11" ht="13.5" customHeight="1">
      <c r="A45" s="4"/>
      <c r="B45" s="136" t="s">
        <v>29</v>
      </c>
      <c r="C45" s="137"/>
      <c r="D45" s="138"/>
      <c r="E45" s="138"/>
      <c r="F45" s="138"/>
      <c r="G45" s="134">
        <f>SUM(G39:G44)</f>
        <v>25770.933333333334</v>
      </c>
    </row>
    <row r="46" spans="1:11" ht="12" customHeight="1">
      <c r="A46" s="2"/>
      <c r="B46" s="104"/>
      <c r="C46" s="105"/>
      <c r="D46" s="105"/>
      <c r="E46" s="109"/>
      <c r="F46" s="106"/>
      <c r="G46" s="106"/>
    </row>
    <row r="47" spans="1:11" ht="12" customHeight="1">
      <c r="A47" s="4"/>
      <c r="B47" s="96" t="s">
        <v>30</v>
      </c>
      <c r="C47" s="97"/>
      <c r="D47" s="98"/>
      <c r="E47" s="98"/>
      <c r="F47" s="99"/>
      <c r="G47" s="99"/>
    </row>
    <row r="48" spans="1:11" ht="24" customHeight="1">
      <c r="A48" s="4"/>
      <c r="B48" s="123" t="s">
        <v>31</v>
      </c>
      <c r="C48" s="135" t="s">
        <v>27</v>
      </c>
      <c r="D48" s="135" t="s">
        <v>58</v>
      </c>
      <c r="E48" s="123" t="s">
        <v>18</v>
      </c>
      <c r="F48" s="135" t="s">
        <v>59</v>
      </c>
      <c r="G48" s="123" t="s">
        <v>20</v>
      </c>
    </row>
    <row r="49" spans="1:7" ht="12.75" customHeight="1">
      <c r="A49" s="75"/>
      <c r="B49" s="92" t="s">
        <v>83</v>
      </c>
      <c r="C49" s="95" t="s">
        <v>16</v>
      </c>
      <c r="D49" s="130">
        <v>0.66</v>
      </c>
      <c r="E49" s="130" t="s">
        <v>84</v>
      </c>
      <c r="F49" s="128">
        <v>50000</v>
      </c>
      <c r="G49" s="133">
        <f>D49*F49</f>
        <v>33000</v>
      </c>
    </row>
    <row r="50" spans="1:7" ht="13.5" customHeight="1">
      <c r="A50" s="4"/>
      <c r="B50" s="136" t="s">
        <v>32</v>
      </c>
      <c r="C50" s="137"/>
      <c r="D50" s="138"/>
      <c r="E50" s="138"/>
      <c r="F50" s="138"/>
      <c r="G50" s="134">
        <f>SUM(G49)</f>
        <v>33000</v>
      </c>
    </row>
    <row r="51" spans="1:7" ht="12" customHeight="1">
      <c r="A51" s="2"/>
      <c r="B51" s="110"/>
      <c r="C51" s="110"/>
      <c r="D51" s="110"/>
      <c r="E51" s="110"/>
      <c r="F51" s="111"/>
      <c r="G51" s="111"/>
    </row>
    <row r="52" spans="1:7" ht="12" customHeight="1">
      <c r="A52" s="29"/>
      <c r="B52" s="112" t="s">
        <v>33</v>
      </c>
      <c r="C52" s="113"/>
      <c r="D52" s="113"/>
      <c r="E52" s="113"/>
      <c r="F52" s="113"/>
      <c r="G52" s="114">
        <f>G25+G35+G45+G50</f>
        <v>75741.990000000005</v>
      </c>
    </row>
    <row r="53" spans="1:7" ht="12" customHeight="1">
      <c r="A53" s="29"/>
      <c r="B53" s="115" t="s">
        <v>34</v>
      </c>
      <c r="C53" s="116"/>
      <c r="D53" s="116"/>
      <c r="E53" s="116"/>
      <c r="F53" s="116"/>
      <c r="G53" s="117">
        <f>G52*0.05</f>
        <v>3787.0995000000003</v>
      </c>
    </row>
    <row r="54" spans="1:7" ht="12" customHeight="1">
      <c r="A54" s="29"/>
      <c r="B54" s="118" t="s">
        <v>35</v>
      </c>
      <c r="C54" s="119"/>
      <c r="D54" s="119"/>
      <c r="E54" s="119"/>
      <c r="F54" s="119"/>
      <c r="G54" s="120">
        <f>G53+G52</f>
        <v>79529.089500000002</v>
      </c>
    </row>
    <row r="55" spans="1:7" ht="12" customHeight="1">
      <c r="A55" s="29"/>
      <c r="B55" s="115" t="s">
        <v>36</v>
      </c>
      <c r="C55" s="116"/>
      <c r="D55" s="116"/>
      <c r="E55" s="116"/>
      <c r="F55" s="116"/>
      <c r="G55" s="117">
        <f>G12</f>
        <v>480000</v>
      </c>
    </row>
    <row r="56" spans="1:7" ht="12" customHeight="1">
      <c r="A56" s="29"/>
      <c r="B56" s="121" t="s">
        <v>37</v>
      </c>
      <c r="C56" s="122"/>
      <c r="D56" s="122"/>
      <c r="E56" s="122"/>
      <c r="F56" s="122"/>
      <c r="G56" s="124">
        <f>G55-G54</f>
        <v>400470.9105</v>
      </c>
    </row>
    <row r="57" spans="1:7" ht="12" customHeight="1">
      <c r="A57" s="29"/>
      <c r="B57" s="30" t="s">
        <v>38</v>
      </c>
      <c r="C57" s="31"/>
      <c r="D57" s="31"/>
      <c r="E57" s="31"/>
      <c r="F57" s="31"/>
      <c r="G57" s="26"/>
    </row>
    <row r="58" spans="1:7" ht="12.75" customHeight="1" thickBot="1">
      <c r="A58" s="29"/>
      <c r="B58" s="32"/>
      <c r="C58" s="31"/>
      <c r="D58" s="31"/>
      <c r="E58" s="31"/>
      <c r="F58" s="31"/>
      <c r="G58" s="26"/>
    </row>
    <row r="59" spans="1:7" ht="12" customHeight="1">
      <c r="A59" s="29"/>
      <c r="B59" s="43" t="s">
        <v>39</v>
      </c>
      <c r="C59" s="44"/>
      <c r="D59" s="44"/>
      <c r="E59" s="44"/>
      <c r="F59" s="45"/>
      <c r="G59" s="26"/>
    </row>
    <row r="60" spans="1:7" ht="12" customHeight="1">
      <c r="A60" s="29"/>
      <c r="B60" s="46" t="s">
        <v>40</v>
      </c>
      <c r="C60" s="28"/>
      <c r="D60" s="28"/>
      <c r="E60" s="28"/>
      <c r="F60" s="47"/>
      <c r="G60" s="26"/>
    </row>
    <row r="61" spans="1:7" ht="12" customHeight="1">
      <c r="A61" s="29"/>
      <c r="B61" s="46" t="s">
        <v>41</v>
      </c>
      <c r="C61" s="28"/>
      <c r="D61" s="28"/>
      <c r="E61" s="28"/>
      <c r="F61" s="47"/>
      <c r="G61" s="26"/>
    </row>
    <row r="62" spans="1:7" ht="12" customHeight="1">
      <c r="A62" s="29"/>
      <c r="B62" s="46" t="s">
        <v>42</v>
      </c>
      <c r="C62" s="28"/>
      <c r="D62" s="28"/>
      <c r="E62" s="28"/>
      <c r="F62" s="47"/>
      <c r="G62" s="26"/>
    </row>
    <row r="63" spans="1:7" ht="12" customHeight="1">
      <c r="A63" s="29"/>
      <c r="B63" s="46" t="s">
        <v>43</v>
      </c>
      <c r="C63" s="28"/>
      <c r="D63" s="28"/>
      <c r="E63" s="28"/>
      <c r="F63" s="47"/>
      <c r="G63" s="26"/>
    </row>
    <row r="64" spans="1:7" ht="12" customHeight="1">
      <c r="A64" s="29"/>
      <c r="B64" s="46" t="s">
        <v>44</v>
      </c>
      <c r="C64" s="28"/>
      <c r="D64" s="28"/>
      <c r="E64" s="28"/>
      <c r="F64" s="47"/>
      <c r="G64" s="26"/>
    </row>
    <row r="65" spans="1:7" ht="12.75" customHeight="1" thickBot="1">
      <c r="A65" s="29"/>
      <c r="B65" s="48" t="s">
        <v>45</v>
      </c>
      <c r="C65" s="49"/>
      <c r="D65" s="49"/>
      <c r="E65" s="49"/>
      <c r="F65" s="50"/>
      <c r="G65" s="26"/>
    </row>
    <row r="66" spans="1:7" ht="12.75" customHeight="1">
      <c r="A66" s="29"/>
      <c r="B66" s="41"/>
      <c r="C66" s="28"/>
      <c r="D66" s="28"/>
      <c r="E66" s="28"/>
      <c r="F66" s="28"/>
      <c r="G66" s="26"/>
    </row>
    <row r="67" spans="1:7" ht="15" customHeight="1" thickBot="1">
      <c r="A67" s="29"/>
      <c r="B67" s="145" t="s">
        <v>46</v>
      </c>
      <c r="C67" s="146"/>
      <c r="D67" s="40"/>
      <c r="E67" s="22"/>
      <c r="F67" s="22"/>
      <c r="G67" s="26"/>
    </row>
    <row r="68" spans="1:7" ht="12" customHeight="1">
      <c r="A68" s="29"/>
      <c r="B68" s="34" t="s">
        <v>31</v>
      </c>
      <c r="C68" s="23" t="s">
        <v>86</v>
      </c>
      <c r="D68" s="35" t="s">
        <v>47</v>
      </c>
      <c r="E68" s="22"/>
      <c r="F68" s="22"/>
      <c r="G68" s="26"/>
    </row>
    <row r="69" spans="1:7" ht="12" customHeight="1">
      <c r="A69" s="29"/>
      <c r="B69" s="36" t="s">
        <v>48</v>
      </c>
      <c r="C69" s="64">
        <f>+G25</f>
        <v>16971.056666666671</v>
      </c>
      <c r="D69" s="65">
        <f>(C69/C75)</f>
        <v>0.21339432870870062</v>
      </c>
      <c r="E69" s="22"/>
      <c r="F69" s="22"/>
      <c r="G69" s="26"/>
    </row>
    <row r="70" spans="1:7" ht="12" customHeight="1">
      <c r="A70" s="29"/>
      <c r="B70" s="36" t="s">
        <v>49</v>
      </c>
      <c r="C70" s="66">
        <f>+G30</f>
        <v>0</v>
      </c>
      <c r="D70" s="65">
        <v>0</v>
      </c>
      <c r="E70" s="22"/>
      <c r="F70" s="22"/>
      <c r="G70" s="26"/>
    </row>
    <row r="71" spans="1:7" ht="12" customHeight="1">
      <c r="A71" s="29"/>
      <c r="B71" s="36" t="s">
        <v>50</v>
      </c>
      <c r="C71" s="64">
        <f>+G35</f>
        <v>0</v>
      </c>
      <c r="D71" s="65">
        <f>(C71/C75)</f>
        <v>0</v>
      </c>
      <c r="E71" s="22"/>
      <c r="F71" s="22"/>
      <c r="G71" s="26"/>
    </row>
    <row r="72" spans="1:7" ht="12" customHeight="1">
      <c r="A72" s="29"/>
      <c r="B72" s="36" t="s">
        <v>26</v>
      </c>
      <c r="C72" s="64">
        <f>+G45</f>
        <v>25770.933333333334</v>
      </c>
      <c r="D72" s="65">
        <f>(C72/C75)</f>
        <v>0.32404411386268084</v>
      </c>
      <c r="E72" s="22"/>
      <c r="F72" s="22"/>
      <c r="G72" s="26"/>
    </row>
    <row r="73" spans="1:7" ht="12" customHeight="1">
      <c r="A73" s="29"/>
      <c r="B73" s="36" t="s">
        <v>51</v>
      </c>
      <c r="C73" s="67">
        <f>+G50</f>
        <v>33000</v>
      </c>
      <c r="D73" s="65">
        <f>(C73/C75)</f>
        <v>0.41494250980957098</v>
      </c>
      <c r="E73" s="25"/>
      <c r="F73" s="25"/>
      <c r="G73" s="26"/>
    </row>
    <row r="74" spans="1:7" ht="12" customHeight="1">
      <c r="A74" s="29"/>
      <c r="B74" s="36" t="s">
        <v>52</v>
      </c>
      <c r="C74" s="67">
        <f>+G53</f>
        <v>3787.0995000000003</v>
      </c>
      <c r="D74" s="65">
        <f>(C74/C75)</f>
        <v>4.7619047619047623E-2</v>
      </c>
      <c r="E74" s="25"/>
      <c r="F74" s="25"/>
      <c r="G74" s="26"/>
    </row>
    <row r="75" spans="1:7" ht="12.75" customHeight="1" thickBot="1">
      <c r="A75" s="29"/>
      <c r="B75" s="37" t="s">
        <v>53</v>
      </c>
      <c r="C75" s="38">
        <f>SUM(C69:C74)</f>
        <v>79529.089500000002</v>
      </c>
      <c r="D75" s="39">
        <f>SUM(D69:D74)</f>
        <v>1</v>
      </c>
      <c r="E75" s="25"/>
      <c r="F75" s="25"/>
      <c r="G75" s="26"/>
    </row>
    <row r="76" spans="1:7" ht="12" customHeight="1">
      <c r="A76" s="29"/>
      <c r="B76" s="32"/>
      <c r="C76" s="31"/>
      <c r="D76" s="31"/>
      <c r="E76" s="31"/>
      <c r="F76" s="31"/>
      <c r="G76" s="26"/>
    </row>
    <row r="77" spans="1:7" ht="12.75" customHeight="1">
      <c r="A77" s="29"/>
      <c r="B77" s="33"/>
      <c r="C77" s="31"/>
      <c r="D77" s="31"/>
      <c r="E77" s="31"/>
      <c r="F77" s="31"/>
      <c r="G77" s="26"/>
    </row>
    <row r="78" spans="1:7" ht="12" customHeight="1" thickBot="1">
      <c r="A78" s="21"/>
      <c r="B78" s="52"/>
      <c r="C78" s="53" t="s">
        <v>87</v>
      </c>
      <c r="D78" s="54"/>
      <c r="E78" s="55"/>
      <c r="F78" s="24"/>
      <c r="G78" s="26"/>
    </row>
    <row r="79" spans="1:7" ht="12" customHeight="1">
      <c r="A79" s="29"/>
      <c r="B79" s="56" t="s">
        <v>88</v>
      </c>
      <c r="C79" s="60">
        <v>200</v>
      </c>
      <c r="D79" s="72">
        <f>+G9</f>
        <v>240</v>
      </c>
      <c r="E79" s="61">
        <v>280</v>
      </c>
      <c r="F79" s="51"/>
      <c r="G79" s="27"/>
    </row>
    <row r="80" spans="1:7" ht="12.75" customHeight="1" thickBot="1">
      <c r="A80" s="29"/>
      <c r="B80" s="37" t="s">
        <v>89</v>
      </c>
      <c r="C80" s="62">
        <f>(G54/C79)</f>
        <v>397.64544749999999</v>
      </c>
      <c r="D80" s="62">
        <f>(G54/D79)</f>
        <v>331.37120625</v>
      </c>
      <c r="E80" s="63">
        <f>(G54/E79)</f>
        <v>284.03246250000001</v>
      </c>
      <c r="F80" s="51"/>
      <c r="G80" s="27"/>
    </row>
    <row r="81" spans="1:7" ht="15.6" customHeight="1">
      <c r="A81" s="29"/>
      <c r="B81" s="42" t="s">
        <v>54</v>
      </c>
      <c r="C81" s="28"/>
      <c r="D81" s="28"/>
      <c r="E81" s="28"/>
      <c r="F81" s="28"/>
      <c r="G81" s="28"/>
    </row>
  </sheetData>
  <mergeCells count="8">
    <mergeCell ref="B67:C6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2022-07-05T21:56:16Z</dcterms:modified>
</cp:coreProperties>
</file>