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Ovi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" l="1"/>
  <c r="G46" i="1"/>
  <c r="G44" i="1"/>
  <c r="G24" i="1" l="1"/>
  <c r="G25" i="1"/>
  <c r="G41" i="1" l="1"/>
  <c r="G42" i="1"/>
  <c r="G45" i="1"/>
  <c r="G22" i="1" l="1"/>
  <c r="G23" i="1"/>
  <c r="G52" i="1" l="1"/>
  <c r="C76" i="1" s="1"/>
  <c r="G12" i="1"/>
  <c r="G57" i="1" s="1"/>
  <c r="G26" i="1" l="1"/>
  <c r="G47" i="1"/>
  <c r="C75" i="1" s="1"/>
  <c r="C74" i="1"/>
  <c r="C72" i="1" l="1"/>
  <c r="G54" i="1"/>
  <c r="G55" i="1" s="1"/>
  <c r="G56" i="1" l="1"/>
  <c r="G58" i="1" s="1"/>
  <c r="C77" i="1"/>
  <c r="C78" i="1" l="1"/>
  <c r="D83" i="1" l="1"/>
  <c r="E83" i="1"/>
  <c r="D75" i="1"/>
  <c r="D74" i="1"/>
  <c r="C83" i="1"/>
  <c r="D76" i="1"/>
  <c r="D72" i="1"/>
  <c r="D77" i="1"/>
  <c r="D78" i="1" l="1"/>
</calcChain>
</file>

<file path=xl/sharedStrings.xml><?xml version="1.0" encoding="utf-8"?>
<sst xmlns="http://schemas.openxmlformats.org/spreadsheetml/2006/main" count="126" uniqueCount="92">
  <si>
    <t>RUBRO O CULTIVO</t>
  </si>
  <si>
    <t>Ovinos</t>
  </si>
  <si>
    <t>RENDIMIENTO (kg de carne/Há.)</t>
  </si>
  <si>
    <t>VARIEDAD</t>
  </si>
  <si>
    <t>Suffolk</t>
  </si>
  <si>
    <t>FECHA ESTIMADA  PRECIO VENTA</t>
  </si>
  <si>
    <t xml:space="preserve">Diciembre - Enero 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</si>
  <si>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</si>
  <si>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</si>
  <si>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</si>
  <si>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</si>
  <si>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</si>
  <si>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</si>
  <si>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</si>
  <si>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</si>
  <si>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</si>
  <si>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</si>
  <si>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</si>
  <si>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</si>
  <si>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No Aplica</t>
  </si>
  <si>
    <t>FECHA PRECIO INSUMOS</t>
  </si>
  <si>
    <t>CONTINGENCIA</t>
  </si>
  <si>
    <t>Sequia-heladas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</si>
  <si>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</si>
  <si>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</si>
  <si>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</si>
  <si>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</si>
  <si>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</si>
  <si>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</si>
  <si>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</si>
  <si>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</si>
  <si>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DEL REBAÑO</t>
  </si>
  <si>
    <t>Entrega alimentación suplementaria</t>
  </si>
  <si>
    <t>JH</t>
  </si>
  <si>
    <t>Junio - Septiembre</t>
  </si>
  <si>
    <t>Manejo sanitario</t>
  </si>
  <si>
    <t>Marzo y Septiembre</t>
  </si>
  <si>
    <t>Aplicación de fertilizante praderas</t>
  </si>
  <si>
    <t>Esquila</t>
  </si>
  <si>
    <t>Octubre-Febrero</t>
  </si>
  <si>
    <t>Subtotal Jornadas Hombre</t>
  </si>
  <si>
    <t>JORNADA ANIMAL</t>
  </si>
  <si>
    <t>Subtotal Costo Maquinaria</t>
  </si>
  <si>
    <t>MAQUINARIA</t>
  </si>
  <si>
    <t>INSUMOS</t>
  </si>
  <si>
    <t>Insumos</t>
  </si>
  <si>
    <t>Unidad (Kg/l/u)</t>
  </si>
  <si>
    <t>Cantidad (Kg/l/u)</t>
  </si>
  <si>
    <t>Manejo de Praderas y alimentación</t>
  </si>
  <si>
    <t>Fertilización de praderas NPK (mantención)</t>
  </si>
  <si>
    <t>Kg</t>
  </si>
  <si>
    <t>Septiembre</t>
  </si>
  <si>
    <t>Adquisición fardos para suplementar alimentación</t>
  </si>
  <si>
    <t>u</t>
  </si>
  <si>
    <t xml:space="preserve">Antiparasitario interno y externo 2 aplicaciones </t>
  </si>
  <si>
    <t>Marzo - septiembre</t>
  </si>
  <si>
    <t>Vacuna (carbunclo) 1 aplicación</t>
  </si>
  <si>
    <t>Diciembre</t>
  </si>
  <si>
    <t xml:space="preserve">Vacuna Clostribac </t>
  </si>
  <si>
    <t>Marzo - Septiembre</t>
  </si>
  <si>
    <t>Subtotal Insumos</t>
  </si>
  <si>
    <t>OTROS</t>
  </si>
  <si>
    <t>Item</t>
  </si>
  <si>
    <t>Reparación o mejoramiento cercos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</si>
  <si>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</si>
  <si>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</si>
  <si>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</si>
  <si>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</si>
  <si>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</si>
  <si>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</si>
  <si>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</si>
  <si>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</si>
  <si>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</si>
  <si>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</si>
  <si>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</si>
  <si>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</si>
  <si>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</si>
  <si>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</si>
  <si>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</si>
  <si>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</si>
  <si>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</si>
  <si>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</si>
  <si>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</si>
  <si>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</si>
  <si>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</si>
  <si>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</si>
  <si>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</si>
  <si>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</si>
  <si>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 de carne)</t>
  </si>
  <si>
    <t>Rendimiento (kg de carne/há)</t>
  </si>
  <si>
    <t>Costo unitario ($/kg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</si>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</sst>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1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/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vertical="center"/>
    </xf>
    <xf numFmtId="0" fontId="0" fillId="2" borderId="18" xfId="0" applyFill="1" applyBorder="1"/>
    <xf numFmtId="49" fontId="0" fillId="2" borderId="17" xfId="0" applyNumberForma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0" fillId="0" borderId="17" xfId="0" applyNumberFormat="1" applyBorder="1"/>
    <xf numFmtId="49" fontId="2" fillId="2" borderId="29" xfId="0" applyNumberFormat="1" applyFont="1" applyFill="1" applyBorder="1" applyAlignment="1">
      <alignment horizontal="center"/>
    </xf>
    <xf numFmtId="3" fontId="2" fillId="2" borderId="29" xfId="0" applyNumberFormat="1" applyFont="1" applyFill="1" applyBorder="1"/>
    <xf numFmtId="49" fontId="2" fillId="2" borderId="29" xfId="0" applyNumberFormat="1" applyFont="1" applyFill="1" applyBorder="1" applyAlignment="1">
      <alignment horizontal="center" wrapText="1"/>
    </xf>
    <xf numFmtId="49" fontId="8" fillId="2" borderId="30" xfId="0" applyNumberFormat="1" applyFont="1" applyFill="1" applyBorder="1" applyAlignment="1">
      <alignment vertical="center"/>
    </xf>
    <xf numFmtId="0" fontId="10" fillId="2" borderId="31" xfId="0" applyFont="1" applyFill="1" applyBorder="1"/>
    <xf numFmtId="0" fontId="10" fillId="2" borderId="32" xfId="0" applyFont="1" applyFill="1" applyBorder="1"/>
    <xf numFmtId="49" fontId="10" fillId="2" borderId="33" xfId="0" applyNumberFormat="1" applyFont="1" applyFill="1" applyBorder="1" applyAlignment="1">
      <alignment vertical="center"/>
    </xf>
    <xf numFmtId="0" fontId="10" fillId="2" borderId="17" xfId="0" applyFont="1" applyFill="1" applyBorder="1"/>
    <xf numFmtId="0" fontId="10" fillId="2" borderId="34" xfId="0" applyFont="1" applyFill="1" applyBorder="1"/>
    <xf numFmtId="49" fontId="10" fillId="2" borderId="35" xfId="0" applyNumberFormat="1" applyFont="1" applyFill="1" applyBorder="1" applyAlignment="1">
      <alignment vertical="center"/>
    </xf>
    <xf numFmtId="0" fontId="10" fillId="2" borderId="36" xfId="0" applyFont="1" applyFill="1" applyBorder="1"/>
    <xf numFmtId="0" fontId="10" fillId="2" borderId="37" xfId="0" applyFont="1" applyFill="1" applyBorder="1"/>
    <xf numFmtId="0" fontId="10" fillId="2" borderId="17" xfId="0" applyFont="1" applyFill="1" applyBorder="1" applyAlignment="1">
      <alignment vertical="center"/>
    </xf>
    <xf numFmtId="0" fontId="10" fillId="7" borderId="17" xfId="0" applyFont="1" applyFill="1" applyBorder="1"/>
    <xf numFmtId="0" fontId="5" fillId="7" borderId="17" xfId="0" applyFont="1" applyFill="1" applyBorder="1" applyAlignment="1">
      <alignment vertical="center"/>
    </xf>
    <xf numFmtId="0" fontId="5" fillId="7" borderId="49" xfId="0" applyFont="1" applyFill="1" applyBorder="1" applyAlignment="1">
      <alignment vertical="center"/>
    </xf>
    <xf numFmtId="0" fontId="8" fillId="7" borderId="17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vertical="center" wrapText="1"/>
    </xf>
    <xf numFmtId="0" fontId="0" fillId="2" borderId="54" xfId="0" applyFill="1" applyBorder="1"/>
    <xf numFmtId="49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center" wrapText="1"/>
    </xf>
    <xf numFmtId="0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right" wrapText="1"/>
    </xf>
    <xf numFmtId="3" fontId="2" fillId="2" borderId="55" xfId="0" applyNumberFormat="1" applyFont="1" applyFill="1" applyBorder="1" applyAlignment="1">
      <alignment horizontal="right" wrapText="1"/>
    </xf>
    <xf numFmtId="0" fontId="0" fillId="2" borderId="56" xfId="0" applyFill="1" applyBorder="1"/>
    <xf numFmtId="49" fontId="3" fillId="3" borderId="28" xfId="0" applyNumberFormat="1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3" fontId="3" fillId="3" borderId="28" xfId="0" applyNumberFormat="1" applyFont="1" applyFill="1" applyBorder="1" applyAlignment="1">
      <alignment vertical="center"/>
    </xf>
    <xf numFmtId="0" fontId="0" fillId="9" borderId="56" xfId="0" applyFill="1" applyBorder="1"/>
    <xf numFmtId="49" fontId="3" fillId="9" borderId="28" xfId="0" applyNumberFormat="1" applyFont="1" applyFill="1" applyBorder="1" applyAlignment="1">
      <alignment vertical="center"/>
    </xf>
    <xf numFmtId="0" fontId="3" fillId="9" borderId="57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horizontal="center" vertical="center"/>
    </xf>
    <xf numFmtId="0" fontId="3" fillId="9" borderId="58" xfId="0" applyFont="1" applyFill="1" applyBorder="1" applyAlignment="1">
      <alignment vertical="center"/>
    </xf>
    <xf numFmtId="3" fontId="3" fillId="9" borderId="58" xfId="0" applyNumberFormat="1" applyFont="1" applyFill="1" applyBorder="1" applyAlignment="1">
      <alignment vertical="center"/>
    </xf>
    <xf numFmtId="0" fontId="0" fillId="9" borderId="0" xfId="0" applyNumberFormat="1" applyFill="1"/>
    <xf numFmtId="0" fontId="0" fillId="9" borderId="0" xfId="0" applyFill="1"/>
    <xf numFmtId="0" fontId="11" fillId="2" borderId="8" xfId="0" applyFont="1" applyFill="1" applyBorder="1"/>
    <xf numFmtId="0" fontId="2" fillId="2" borderId="5" xfId="0" applyFont="1" applyFill="1" applyBorder="1" applyAlignment="1">
      <alignment horizontal="left" vertical="center" wrapText="1"/>
    </xf>
    <xf numFmtId="0" fontId="11" fillId="0" borderId="0" xfId="0" applyNumberFormat="1" applyFont="1"/>
    <xf numFmtId="0" fontId="11" fillId="0" borderId="17" xfId="0" applyNumberFormat="1" applyFont="1" applyBorder="1"/>
    <xf numFmtId="0" fontId="11" fillId="0" borderId="0" xfId="0" applyFont="1"/>
    <xf numFmtId="0" fontId="2" fillId="2" borderId="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29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/>
    <xf numFmtId="0" fontId="2" fillId="2" borderId="5" xfId="0" applyFont="1" applyFill="1" applyBorder="1"/>
    <xf numFmtId="49" fontId="2" fillId="2" borderId="5" xfId="0" applyNumberFormat="1" applyFont="1" applyFill="1" applyBorder="1" applyAlignment="1">
      <alignment wrapText="1"/>
    </xf>
    <xf numFmtId="0" fontId="2" fillId="2" borderId="6" xfId="0" applyFont="1" applyFill="1" applyBorder="1"/>
    <xf numFmtId="14" fontId="2" fillId="2" borderId="7" xfId="0" applyNumberFormat="1" applyFont="1" applyFill="1" applyBorder="1"/>
    <xf numFmtId="0" fontId="2" fillId="2" borderId="3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2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49" fontId="12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2" fillId="5" borderId="13" xfId="0" applyNumberFormat="1" applyFont="1" applyFill="1" applyBorder="1" applyAlignment="1">
      <alignment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12" fillId="3" borderId="27" xfId="0" applyNumberFormat="1" applyFont="1" applyFill="1" applyBorder="1" applyAlignment="1">
      <alignment horizontal="center" vertical="center"/>
    </xf>
    <xf numFmtId="49" fontId="12" fillId="3" borderId="2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/>
    <xf numFmtId="3" fontId="2" fillId="2" borderId="19" xfId="0" applyNumberFormat="1" applyFont="1" applyFill="1" applyBorder="1"/>
    <xf numFmtId="49" fontId="12" fillId="5" borderId="20" xfId="0" applyNumberFormat="1" applyFont="1" applyFill="1" applyBorder="1" applyAlignment="1">
      <alignment vertical="center"/>
    </xf>
    <xf numFmtId="0" fontId="12" fillId="5" borderId="21" xfId="0" applyFont="1" applyFill="1" applyBorder="1" applyAlignment="1">
      <alignment vertical="center"/>
    </xf>
    <xf numFmtId="164" fontId="12" fillId="5" borderId="22" xfId="0" applyNumberFormat="1" applyFont="1" applyFill="1" applyBorder="1" applyAlignment="1">
      <alignment vertical="center"/>
    </xf>
    <xf numFmtId="49" fontId="12" fillId="3" borderId="23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24" xfId="0" applyNumberFormat="1" applyFont="1" applyFill="1" applyBorder="1" applyAlignment="1">
      <alignment vertical="center"/>
    </xf>
    <xf numFmtId="49" fontId="12" fillId="5" borderId="23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24" xfId="0" applyNumberFormat="1" applyFont="1" applyFill="1" applyBorder="1" applyAlignment="1">
      <alignment vertical="center"/>
    </xf>
    <xf numFmtId="49" fontId="12" fillId="5" borderId="25" xfId="0" applyNumberFormat="1" applyFont="1" applyFill="1" applyBorder="1" applyAlignment="1">
      <alignment vertical="center"/>
    </xf>
    <xf numFmtId="0" fontId="12" fillId="5" borderId="26" xfId="0" applyFont="1" applyFill="1" applyBorder="1" applyAlignment="1">
      <alignment vertical="center"/>
    </xf>
    <xf numFmtId="164" fontId="12" fillId="5" borderId="2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vertical="center"/>
    </xf>
    <xf numFmtId="0" fontId="2" fillId="6" borderId="40" xfId="0" applyFont="1" applyFill="1" applyBorder="1"/>
    <xf numFmtId="0" fontId="2" fillId="7" borderId="17" xfId="0" applyFont="1" applyFill="1" applyBorder="1"/>
    <xf numFmtId="49" fontId="4" fillId="8" borderId="41" xfId="0" applyNumberFormat="1" applyFont="1" applyFill="1" applyBorder="1" applyAlignment="1">
      <alignment vertical="center"/>
    </xf>
    <xf numFmtId="49" fontId="4" fillId="8" borderId="42" xfId="0" applyNumberFormat="1" applyFont="1" applyFill="1" applyBorder="1" applyAlignment="1">
      <alignment vertical="center"/>
    </xf>
    <xf numFmtId="49" fontId="2" fillId="8" borderId="43" xfId="0" applyNumberFormat="1" applyFont="1" applyFill="1" applyBorder="1"/>
    <xf numFmtId="49" fontId="4" fillId="2" borderId="4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45" xfId="0" applyNumberFormat="1" applyFont="1" applyFill="1" applyBorder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12" fillId="7" borderId="17" xfId="0" applyFont="1" applyFill="1" applyBorder="1" applyAlignment="1">
      <alignment vertical="center"/>
    </xf>
    <xf numFmtId="49" fontId="4" fillId="8" borderId="46" xfId="0" applyNumberFormat="1" applyFont="1" applyFill="1" applyBorder="1" applyAlignment="1">
      <alignment vertical="center"/>
    </xf>
    <xf numFmtId="165" fontId="4" fillId="8" borderId="47" xfId="0" applyNumberFormat="1" applyFont="1" applyFill="1" applyBorder="1" applyAlignment="1">
      <alignment vertical="center"/>
    </xf>
    <xf numFmtId="9" fontId="4" fillId="8" borderId="48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6" borderId="49" xfId="0" applyFont="1" applyFill="1" applyBorder="1" applyAlignment="1">
      <alignment vertical="center"/>
    </xf>
    <xf numFmtId="49" fontId="14" fillId="6" borderId="17" xfId="0" applyNumberFormat="1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50" xfId="0" applyFont="1" applyFill="1" applyBorder="1" applyAlignment="1">
      <alignment vertical="center"/>
    </xf>
    <xf numFmtId="49" fontId="4" fillId="8" borderId="51" xfId="0" applyNumberFormat="1" applyFont="1" applyFill="1" applyBorder="1" applyAlignment="1">
      <alignment vertical="center"/>
    </xf>
    <xf numFmtId="0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49" fontId="2" fillId="2" borderId="59" xfId="0" applyNumberFormat="1" applyFont="1" applyFill="1" applyBorder="1" applyAlignment="1">
      <alignment horizontal="left"/>
    </xf>
    <xf numFmtId="49" fontId="2" fillId="2" borderId="59" xfId="0" applyNumberFormat="1" applyFont="1" applyFill="1" applyBorder="1" applyAlignment="1">
      <alignment horizontal="left" vertical="center" wrapText="1"/>
    </xf>
    <xf numFmtId="49" fontId="2" fillId="2" borderId="59" xfId="0" applyNumberFormat="1" applyFont="1" applyFill="1" applyBorder="1" applyAlignment="1">
      <alignment horizontal="left" wrapText="1"/>
    </xf>
    <xf numFmtId="14" fontId="2" fillId="2" borderId="59" xfId="0" applyNumberFormat="1" applyFont="1" applyFill="1" applyBorder="1" applyAlignment="1">
      <alignment horizontal="left"/>
    </xf>
    <xf numFmtId="0" fontId="0" fillId="2" borderId="60" xfId="0" applyFill="1" applyBorder="1"/>
    <xf numFmtId="0" fontId="2" fillId="2" borderId="61" xfId="0" applyFont="1" applyFill="1" applyBorder="1" applyAlignment="1">
      <alignment wrapText="1"/>
    </xf>
    <xf numFmtId="49" fontId="12" fillId="3" borderId="29" xfId="0" applyNumberFormat="1" applyFont="1" applyFill="1" applyBorder="1" applyAlignment="1">
      <alignment vertical="center" wrapText="1"/>
    </xf>
    <xf numFmtId="49" fontId="2" fillId="2" borderId="29" xfId="0" applyNumberFormat="1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49" fontId="14" fillId="6" borderId="38" xfId="0" applyNumberFormat="1" applyFont="1" applyFill="1" applyBorder="1" applyAlignment="1">
      <alignment vertical="center"/>
    </xf>
    <xf numFmtId="0" fontId="4" fillId="6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758589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20" zoomScaleNormal="100" workbookViewId="0">
      <selection activeCell="K46" sqref="K46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28.42578125" style="1" customWidth="1"/>
    <col min="3" max="3" width="13" style="1" customWidth="1"/>
    <col min="4" max="4" width="9.42578125" style="1" customWidth="1"/>
    <col min="5" max="5" width="14.5703125" style="1" customWidth="1"/>
    <col min="6" max="6" width="7.140625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54"/>
      <c r="C8" s="3"/>
      <c r="D8" s="2"/>
      <c r="E8" s="3"/>
      <c r="F8" s="3"/>
      <c r="G8" s="3"/>
    </row>
    <row r="9" spans="1:7" ht="15.75" customHeight="1" x14ac:dyDescent="0.25">
      <c r="A9" s="19"/>
      <c r="B9" s="156" t="s">
        <v>0</v>
      </c>
      <c r="C9" s="150" t="s">
        <v>1</v>
      </c>
      <c r="D9" s="77"/>
      <c r="E9" s="163" t="s">
        <v>2</v>
      </c>
      <c r="F9" s="164"/>
      <c r="G9" s="15">
        <v>300</v>
      </c>
    </row>
    <row r="10" spans="1:7" ht="15.75" customHeight="1" x14ac:dyDescent="0.25">
      <c r="A10" s="19"/>
      <c r="B10" s="157" t="s">
        <v>3</v>
      </c>
      <c r="C10" s="151" t="s">
        <v>4</v>
      </c>
      <c r="D10" s="77"/>
      <c r="E10" s="161" t="s">
        <v>5</v>
      </c>
      <c r="F10" s="162"/>
      <c r="G10" s="5" t="s">
        <v>6</v>
      </c>
    </row>
    <row r="11" spans="1:7" ht="15.75" customHeight="1" x14ac:dyDescent="0.25">
      <c r="A11" s="19"/>
      <c r="B11" s="157" t="s">
        <v>7</v>
      </c>
      <c r="C11" s="150" t="s">
        <v>8</v>
      </c>
      <c r="D11" s="77"/>
      <c r="E11" s="161" t="s">
        <v>9</v>
      </c>
      <c r="F11" s="162"/>
      <c r="G11" s="15">
        <v>1400</v>
      </c>
    </row>
    <row r="12" spans="1:7" ht="15.75" customHeight="1" x14ac:dyDescent="0.25">
      <c r="A12" s="19"/>
      <c r="B12" s="157" t="s">
        <v>10</v>
      </c>
      <c r="C12" s="152" t="s">
        <v>11</v>
      </c>
      <c r="D12" s="77"/>
      <c r="E12" s="74" t="s">
        <v>12</v>
      </c>
      <c r="F12" s="75"/>
      <c r="G12" s="6">
        <f>(G9*G11)</f>
        <v>420000</v>
      </c>
    </row>
    <row r="13" spans="1:7" ht="15.75" customHeight="1" x14ac:dyDescent="0.25">
      <c r="A13" s="19"/>
      <c r="B13" s="157" t="s">
        <v>13</v>
      </c>
      <c r="C13" s="150" t="s">
        <v>14</v>
      </c>
      <c r="D13" s="77"/>
      <c r="E13" s="161" t="s">
        <v>15</v>
      </c>
      <c r="F13" s="162"/>
      <c r="G13" s="8" t="s">
        <v>16</v>
      </c>
    </row>
    <row r="14" spans="1:7" ht="15.75" customHeight="1" x14ac:dyDescent="0.25">
      <c r="A14" s="19"/>
      <c r="B14" s="157" t="s">
        <v>17</v>
      </c>
      <c r="C14" s="150" t="s">
        <v>14</v>
      </c>
      <c r="D14" s="77"/>
      <c r="E14" s="161" t="s">
        <v>18</v>
      </c>
      <c r="F14" s="162"/>
      <c r="G14" s="5" t="s">
        <v>19</v>
      </c>
    </row>
    <row r="15" spans="1:7" ht="15.75" customHeight="1" x14ac:dyDescent="0.25">
      <c r="A15" s="19"/>
      <c r="B15" s="157" t="s">
        <v>20</v>
      </c>
      <c r="C15" s="153">
        <v>44727</v>
      </c>
      <c r="D15" s="77"/>
      <c r="E15" s="165" t="s">
        <v>21</v>
      </c>
      <c r="F15" s="166"/>
      <c r="G15" s="5" t="s">
        <v>22</v>
      </c>
    </row>
    <row r="16" spans="1:7" ht="12" customHeight="1" x14ac:dyDescent="0.25">
      <c r="A16" s="2"/>
      <c r="B16" s="155"/>
      <c r="C16" s="78"/>
      <c r="D16" s="79"/>
      <c r="E16" s="80"/>
      <c r="F16" s="80"/>
      <c r="G16" s="81"/>
    </row>
    <row r="17" spans="1:7" ht="12" customHeight="1" x14ac:dyDescent="0.25">
      <c r="A17" s="7"/>
      <c r="B17" s="167" t="s">
        <v>23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82"/>
      <c r="C18" s="83"/>
      <c r="D18" s="83"/>
      <c r="E18" s="83"/>
      <c r="F18" s="84"/>
      <c r="G18" s="84"/>
    </row>
    <row r="19" spans="1:7" ht="12" customHeight="1" x14ac:dyDescent="0.25">
      <c r="A19" s="4"/>
      <c r="B19" s="85" t="s">
        <v>24</v>
      </c>
      <c r="C19" s="86"/>
      <c r="D19" s="87"/>
      <c r="E19" s="87"/>
      <c r="F19" s="87"/>
      <c r="G19" s="87"/>
    </row>
    <row r="20" spans="1:7" ht="24" customHeight="1" x14ac:dyDescent="0.25">
      <c r="A20" s="7"/>
      <c r="B20" s="88" t="s">
        <v>25</v>
      </c>
      <c r="C20" s="88" t="s">
        <v>26</v>
      </c>
      <c r="D20" s="88" t="s">
        <v>27</v>
      </c>
      <c r="E20" s="88" t="s">
        <v>28</v>
      </c>
      <c r="F20" s="88" t="s">
        <v>29</v>
      </c>
      <c r="G20" s="88" t="s">
        <v>30</v>
      </c>
    </row>
    <row r="21" spans="1:7" ht="15.75" customHeight="1" x14ac:dyDescent="0.25">
      <c r="A21" s="7"/>
      <c r="B21" s="69" t="s">
        <v>31</v>
      </c>
      <c r="C21" s="8"/>
      <c r="D21" s="9"/>
      <c r="E21" s="76"/>
      <c r="F21" s="6"/>
      <c r="G21" s="6"/>
    </row>
    <row r="22" spans="1:7" ht="12.75" customHeight="1" x14ac:dyDescent="0.25">
      <c r="A22" s="7"/>
      <c r="B22" s="76" t="s">
        <v>32</v>
      </c>
      <c r="C22" s="8" t="s">
        <v>33</v>
      </c>
      <c r="D22" s="9">
        <v>1</v>
      </c>
      <c r="E22" s="76" t="s">
        <v>34</v>
      </c>
      <c r="F22" s="6">
        <v>20000</v>
      </c>
      <c r="G22" s="6">
        <f t="shared" ref="G22" si="0">(D22*F22)</f>
        <v>20000</v>
      </c>
    </row>
    <row r="23" spans="1:7" ht="12.75" customHeight="1" x14ac:dyDescent="0.25">
      <c r="A23" s="7"/>
      <c r="B23" s="76" t="s">
        <v>35</v>
      </c>
      <c r="C23" s="8" t="s">
        <v>33</v>
      </c>
      <c r="D23" s="9">
        <v>1</v>
      </c>
      <c r="E23" s="76" t="s">
        <v>36</v>
      </c>
      <c r="F23" s="6">
        <v>20000</v>
      </c>
      <c r="G23" s="6">
        <f t="shared" ref="G23:G25" si="1">(D23*F23)</f>
        <v>20000</v>
      </c>
    </row>
    <row r="24" spans="1:7" ht="12.75" customHeight="1" x14ac:dyDescent="0.25">
      <c r="A24" s="7"/>
      <c r="B24" s="76" t="s">
        <v>37</v>
      </c>
      <c r="C24" s="8" t="s">
        <v>33</v>
      </c>
      <c r="D24" s="9">
        <v>2</v>
      </c>
      <c r="E24" s="76" t="s">
        <v>36</v>
      </c>
      <c r="F24" s="6">
        <v>20000</v>
      </c>
      <c r="G24" s="6">
        <f t="shared" si="1"/>
        <v>40000</v>
      </c>
    </row>
    <row r="25" spans="1:7" ht="12.75" customHeight="1" x14ac:dyDescent="0.25">
      <c r="A25" s="7"/>
      <c r="B25" s="76" t="s">
        <v>38</v>
      </c>
      <c r="C25" s="8" t="s">
        <v>33</v>
      </c>
      <c r="D25" s="9">
        <v>1</v>
      </c>
      <c r="E25" s="76" t="s">
        <v>39</v>
      </c>
      <c r="F25" s="6">
        <v>20000</v>
      </c>
      <c r="G25" s="6">
        <f t="shared" si="1"/>
        <v>20000</v>
      </c>
    </row>
    <row r="26" spans="1:7" ht="12.75" customHeight="1" x14ac:dyDescent="0.25">
      <c r="A26" s="7"/>
      <c r="B26" s="10" t="s">
        <v>40</v>
      </c>
      <c r="C26" s="11"/>
      <c r="D26" s="11"/>
      <c r="E26" s="11"/>
      <c r="F26" s="12"/>
      <c r="G26" s="13">
        <f>SUM(G21:G25)</f>
        <v>100000</v>
      </c>
    </row>
    <row r="27" spans="1:7" ht="12" customHeight="1" x14ac:dyDescent="0.25">
      <c r="A27" s="2"/>
      <c r="B27" s="82"/>
      <c r="C27" s="84"/>
      <c r="D27" s="84"/>
      <c r="E27" s="84"/>
      <c r="F27" s="89"/>
      <c r="G27" s="89"/>
    </row>
    <row r="28" spans="1:7" ht="12" customHeight="1" x14ac:dyDescent="0.25">
      <c r="A28" s="4"/>
      <c r="B28" s="90" t="s">
        <v>41</v>
      </c>
      <c r="C28" s="91"/>
      <c r="D28" s="92"/>
      <c r="E28" s="92"/>
      <c r="F28" s="93"/>
      <c r="G28" s="93"/>
    </row>
    <row r="29" spans="1:7" ht="24" customHeight="1" x14ac:dyDescent="0.25">
      <c r="A29" s="4"/>
      <c r="B29" s="94" t="s">
        <v>25</v>
      </c>
      <c r="C29" s="94" t="s">
        <v>26</v>
      </c>
      <c r="D29" s="94" t="s">
        <v>27</v>
      </c>
      <c r="E29" s="94" t="s">
        <v>28</v>
      </c>
      <c r="F29" s="95" t="s">
        <v>29</v>
      </c>
      <c r="G29" s="94" t="s">
        <v>30</v>
      </c>
    </row>
    <row r="30" spans="1:7" ht="12.75" customHeight="1" x14ac:dyDescent="0.25">
      <c r="A30" s="43"/>
      <c r="B30" s="44"/>
      <c r="C30" s="45"/>
      <c r="D30" s="46"/>
      <c r="E30" s="47"/>
      <c r="F30" s="48"/>
      <c r="G30" s="48"/>
    </row>
    <row r="31" spans="1:7" ht="12.75" customHeight="1" x14ac:dyDescent="0.25">
      <c r="A31" s="49"/>
      <c r="B31" s="50" t="s">
        <v>42</v>
      </c>
      <c r="C31" s="51"/>
      <c r="D31" s="51"/>
      <c r="E31" s="51"/>
      <c r="F31" s="52"/>
      <c r="G31" s="53"/>
    </row>
    <row r="32" spans="1:7" ht="12" customHeight="1" x14ac:dyDescent="0.25">
      <c r="A32" s="2"/>
      <c r="B32" s="96"/>
      <c r="C32" s="97"/>
      <c r="D32" s="97"/>
      <c r="E32" s="97"/>
      <c r="F32" s="98"/>
      <c r="G32" s="98"/>
    </row>
    <row r="33" spans="1:255" ht="31.9" customHeight="1" x14ac:dyDescent="0.25">
      <c r="A33" s="4"/>
      <c r="B33" s="99" t="s">
        <v>43</v>
      </c>
      <c r="C33" s="91"/>
      <c r="D33" s="92"/>
      <c r="E33" s="92"/>
      <c r="F33" s="93"/>
      <c r="G33" s="93"/>
      <c r="H33" s="64"/>
    </row>
    <row r="34" spans="1:255" ht="24" customHeight="1" x14ac:dyDescent="0.25">
      <c r="A34" s="4"/>
      <c r="B34" s="94" t="s">
        <v>25</v>
      </c>
      <c r="C34" s="94" t="s">
        <v>26</v>
      </c>
      <c r="D34" s="94" t="s">
        <v>27</v>
      </c>
      <c r="E34" s="94" t="s">
        <v>28</v>
      </c>
      <c r="F34" s="95" t="s">
        <v>29</v>
      </c>
      <c r="G34" s="94" t="s">
        <v>30</v>
      </c>
    </row>
    <row r="35" spans="1:255" ht="12.75" customHeight="1" x14ac:dyDescent="0.25">
      <c r="A35" s="43"/>
      <c r="B35" s="44"/>
      <c r="C35" s="45"/>
      <c r="D35" s="46"/>
      <c r="E35" s="47"/>
      <c r="F35" s="48"/>
      <c r="G35" s="48"/>
    </row>
    <row r="36" spans="1:255" ht="12.75" customHeight="1" x14ac:dyDescent="0.25">
      <c r="A36" s="49"/>
      <c r="B36" s="50" t="s">
        <v>42</v>
      </c>
      <c r="C36" s="51"/>
      <c r="D36" s="51"/>
      <c r="E36" s="51"/>
      <c r="F36" s="52"/>
      <c r="G36" s="53"/>
    </row>
    <row r="37" spans="1:255" s="61" customFormat="1" ht="12.75" customHeight="1" x14ac:dyDescent="0.25">
      <c r="A37" s="54"/>
      <c r="B37" s="55"/>
      <c r="C37" s="56"/>
      <c r="D37" s="57"/>
      <c r="E37" s="57"/>
      <c r="F37" s="58"/>
      <c r="G37" s="59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60"/>
      <c r="FI37" s="60"/>
      <c r="FJ37" s="60"/>
      <c r="FK37" s="60"/>
      <c r="FL37" s="60"/>
      <c r="FM37" s="60"/>
      <c r="FN37" s="60"/>
      <c r="FO37" s="60"/>
      <c r="FP37" s="60"/>
      <c r="FQ37" s="60"/>
      <c r="FR37" s="60"/>
      <c r="FS37" s="60"/>
      <c r="FT37" s="60"/>
      <c r="FU37" s="60"/>
      <c r="FV37" s="60"/>
      <c r="FW37" s="60"/>
      <c r="FX37" s="60"/>
      <c r="FY37" s="60"/>
      <c r="FZ37" s="60"/>
      <c r="GA37" s="60"/>
      <c r="GB37" s="60"/>
      <c r="GC37" s="60"/>
      <c r="GD37" s="60"/>
      <c r="GE37" s="60"/>
      <c r="GF37" s="60"/>
      <c r="GG37" s="60"/>
      <c r="GH37" s="60"/>
      <c r="GI37" s="60"/>
      <c r="GJ37" s="60"/>
      <c r="GK37" s="60"/>
      <c r="GL37" s="60"/>
      <c r="GM37" s="60"/>
      <c r="GN37" s="60"/>
      <c r="GO37" s="60"/>
      <c r="GP37" s="60"/>
      <c r="GQ37" s="60"/>
      <c r="GR37" s="60"/>
      <c r="GS37" s="60"/>
      <c r="GT37" s="60"/>
      <c r="GU37" s="60"/>
      <c r="GV37" s="60"/>
      <c r="GW37" s="60"/>
      <c r="GX37" s="60"/>
      <c r="GY37" s="60"/>
      <c r="GZ37" s="60"/>
      <c r="HA37" s="60"/>
      <c r="HB37" s="60"/>
      <c r="HC37" s="60"/>
      <c r="HD37" s="60"/>
      <c r="HE37" s="60"/>
      <c r="HF37" s="60"/>
      <c r="HG37" s="60"/>
      <c r="HH37" s="60"/>
      <c r="HI37" s="60"/>
      <c r="HJ37" s="60"/>
      <c r="HK37" s="60"/>
      <c r="HL37" s="60"/>
      <c r="HM37" s="60"/>
      <c r="HN37" s="60"/>
      <c r="HO37" s="60"/>
      <c r="HP37" s="60"/>
      <c r="HQ37" s="60"/>
      <c r="HR37" s="60"/>
      <c r="HS37" s="60"/>
      <c r="HT37" s="60"/>
      <c r="HU37" s="60"/>
      <c r="HV37" s="60"/>
      <c r="HW37" s="60"/>
      <c r="HX37" s="60"/>
      <c r="HY37" s="60"/>
      <c r="HZ37" s="60"/>
      <c r="IA37" s="60"/>
      <c r="IB37" s="60"/>
      <c r="IC37" s="60"/>
      <c r="ID37" s="60"/>
      <c r="IE37" s="60"/>
      <c r="IF37" s="60"/>
      <c r="IG37" s="60"/>
      <c r="IH37" s="60"/>
      <c r="II37" s="60"/>
      <c r="IJ37" s="60"/>
      <c r="IK37" s="60"/>
      <c r="IL37" s="60"/>
      <c r="IM37" s="60"/>
      <c r="IN37" s="60"/>
      <c r="IO37" s="60"/>
      <c r="IP37" s="60"/>
      <c r="IQ37" s="60"/>
      <c r="IR37" s="60"/>
      <c r="IS37" s="60"/>
      <c r="IT37" s="60"/>
      <c r="IU37" s="60"/>
    </row>
    <row r="38" spans="1:255" ht="12" customHeight="1" x14ac:dyDescent="0.25">
      <c r="A38" s="4"/>
      <c r="B38" s="90" t="s">
        <v>44</v>
      </c>
      <c r="C38" s="91"/>
      <c r="D38" s="92"/>
      <c r="E38" s="92"/>
      <c r="F38" s="93"/>
      <c r="G38" s="93"/>
    </row>
    <row r="39" spans="1:255" ht="42.75" customHeight="1" x14ac:dyDescent="0.25">
      <c r="A39" s="4"/>
      <c r="B39" s="95" t="s">
        <v>45</v>
      </c>
      <c r="C39" s="95" t="s">
        <v>46</v>
      </c>
      <c r="D39" s="95" t="s">
        <v>47</v>
      </c>
      <c r="E39" s="95" t="s">
        <v>28</v>
      </c>
      <c r="F39" s="95" t="s">
        <v>29</v>
      </c>
      <c r="G39" s="95" t="s">
        <v>30</v>
      </c>
      <c r="K39" s="23"/>
    </row>
    <row r="40" spans="1:255" s="66" customFormat="1" ht="15.75" customHeight="1" x14ac:dyDescent="0.25">
      <c r="A40" s="62"/>
      <c r="B40" s="70" t="s">
        <v>48</v>
      </c>
      <c r="C40" s="67"/>
      <c r="D40" s="68"/>
      <c r="E40" s="63"/>
      <c r="F40" s="63"/>
      <c r="G40" s="68"/>
      <c r="H40" s="64"/>
      <c r="I40" s="64"/>
      <c r="J40" s="64"/>
      <c r="K40" s="65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/>
      <c r="BS40" s="64"/>
      <c r="BT40" s="64"/>
      <c r="BU40" s="64"/>
      <c r="BV40" s="64"/>
      <c r="BW40" s="64"/>
      <c r="BX40" s="64"/>
      <c r="BY40" s="64"/>
      <c r="BZ40" s="64"/>
      <c r="CA40" s="64"/>
      <c r="CB40" s="64"/>
      <c r="CC40" s="64"/>
      <c r="CD40" s="64"/>
      <c r="CE40" s="64"/>
      <c r="CF40" s="64"/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4"/>
      <c r="CS40" s="64"/>
      <c r="CT40" s="64"/>
      <c r="CU40" s="64"/>
      <c r="CV40" s="64"/>
      <c r="CW40" s="64"/>
      <c r="CX40" s="64"/>
      <c r="CY40" s="64"/>
      <c r="CZ40" s="64"/>
      <c r="DA40" s="64"/>
      <c r="DB40" s="64"/>
      <c r="DC40" s="64"/>
      <c r="DD40" s="64"/>
      <c r="DE40" s="64"/>
      <c r="DF40" s="64"/>
      <c r="DG40" s="64"/>
      <c r="DH40" s="64"/>
      <c r="DI40" s="64"/>
      <c r="DJ40" s="64"/>
      <c r="DK40" s="64"/>
      <c r="DL40" s="64"/>
      <c r="DM40" s="64"/>
      <c r="DN40" s="64"/>
      <c r="DO40" s="64"/>
      <c r="DP40" s="64"/>
      <c r="DQ40" s="64"/>
      <c r="DR40" s="64"/>
      <c r="DS40" s="64"/>
      <c r="DT40" s="64"/>
      <c r="DU40" s="64"/>
      <c r="DV40" s="64"/>
      <c r="DW40" s="64"/>
      <c r="DX40" s="64"/>
      <c r="DY40" s="64"/>
      <c r="DZ40" s="64"/>
      <c r="EA40" s="64"/>
      <c r="EB40" s="64"/>
      <c r="EC40" s="64"/>
      <c r="ED40" s="64"/>
      <c r="EE40" s="64"/>
      <c r="EF40" s="64"/>
      <c r="EG40" s="64"/>
      <c r="EH40" s="64"/>
      <c r="EI40" s="64"/>
      <c r="EJ40" s="64"/>
      <c r="EK40" s="64"/>
      <c r="EL40" s="64"/>
      <c r="EM40" s="64"/>
      <c r="EN40" s="64"/>
      <c r="EO40" s="64"/>
      <c r="EP40" s="64"/>
      <c r="EQ40" s="64"/>
      <c r="ER40" s="64"/>
      <c r="ES40" s="64"/>
      <c r="ET40" s="64"/>
      <c r="EU40" s="64"/>
      <c r="EV40" s="64"/>
      <c r="EW40" s="64"/>
      <c r="EX40" s="64"/>
      <c r="EY40" s="64"/>
      <c r="EZ40" s="64"/>
      <c r="FA40" s="64"/>
      <c r="FB40" s="64"/>
      <c r="FC40" s="64"/>
      <c r="FD40" s="64"/>
      <c r="FE40" s="64"/>
      <c r="FF40" s="64"/>
      <c r="FG40" s="64"/>
      <c r="FH40" s="64"/>
      <c r="FI40" s="64"/>
      <c r="FJ40" s="64"/>
      <c r="FK40" s="64"/>
      <c r="FL40" s="64"/>
      <c r="FM40" s="64"/>
      <c r="FN40" s="64"/>
      <c r="FO40" s="64"/>
      <c r="FP40" s="64"/>
      <c r="FQ40" s="64"/>
      <c r="FR40" s="64"/>
      <c r="FS40" s="64"/>
      <c r="FT40" s="64"/>
      <c r="FU40" s="64"/>
      <c r="FV40" s="64"/>
      <c r="FW40" s="64"/>
      <c r="FX40" s="64"/>
      <c r="FY40" s="64"/>
      <c r="FZ40" s="64"/>
      <c r="GA40" s="64"/>
      <c r="GB40" s="64"/>
      <c r="GC40" s="64"/>
      <c r="GD40" s="64"/>
      <c r="GE40" s="64"/>
      <c r="GF40" s="64"/>
      <c r="GG40" s="64"/>
      <c r="GH40" s="64"/>
      <c r="GI40" s="64"/>
      <c r="GJ40" s="64"/>
      <c r="GK40" s="64"/>
      <c r="GL40" s="64"/>
      <c r="GM40" s="64"/>
      <c r="GN40" s="64"/>
      <c r="GO40" s="64"/>
      <c r="GP40" s="64"/>
      <c r="GQ40" s="64"/>
      <c r="GR40" s="64"/>
      <c r="GS40" s="64"/>
      <c r="GT40" s="64"/>
      <c r="GU40" s="64"/>
      <c r="GV40" s="64"/>
      <c r="GW40" s="64"/>
      <c r="GX40" s="64"/>
      <c r="GY40" s="64"/>
      <c r="GZ40" s="64"/>
      <c r="HA40" s="64"/>
      <c r="HB40" s="64"/>
      <c r="HC40" s="64"/>
      <c r="HD40" s="64"/>
      <c r="HE40" s="64"/>
      <c r="HF40" s="64"/>
      <c r="HG40" s="64"/>
      <c r="HH40" s="64"/>
      <c r="HI40" s="64"/>
      <c r="HJ40" s="64"/>
      <c r="HK40" s="64"/>
      <c r="HL40" s="64"/>
      <c r="HM40" s="64"/>
      <c r="HN40" s="64"/>
      <c r="HO40" s="64"/>
      <c r="HP40" s="64"/>
      <c r="HQ40" s="64"/>
      <c r="HR40" s="64"/>
      <c r="HS40" s="64"/>
      <c r="HT40" s="64"/>
      <c r="HU40" s="64"/>
      <c r="HV40" s="64"/>
      <c r="HW40" s="64"/>
      <c r="HX40" s="64"/>
      <c r="HY40" s="64"/>
      <c r="HZ40" s="64"/>
      <c r="IA40" s="64"/>
      <c r="IB40" s="64"/>
      <c r="IC40" s="64"/>
      <c r="ID40" s="64"/>
      <c r="IE40" s="64"/>
      <c r="IF40" s="64"/>
      <c r="IG40" s="64"/>
      <c r="IH40" s="64"/>
      <c r="II40" s="64"/>
      <c r="IJ40" s="64"/>
      <c r="IK40" s="64"/>
      <c r="IL40" s="64"/>
      <c r="IM40" s="64"/>
      <c r="IN40" s="64"/>
      <c r="IO40" s="64"/>
      <c r="IP40" s="64"/>
      <c r="IQ40" s="64"/>
      <c r="IR40" s="64"/>
      <c r="IS40" s="64"/>
      <c r="IT40" s="64"/>
      <c r="IU40" s="64"/>
    </row>
    <row r="41" spans="1:255" ht="12.75" customHeight="1" x14ac:dyDescent="0.25">
      <c r="A41" s="158"/>
      <c r="B41" s="76" t="s">
        <v>49</v>
      </c>
      <c r="C41" s="14" t="s">
        <v>50</v>
      </c>
      <c r="D41" s="119">
        <v>80</v>
      </c>
      <c r="E41" s="5" t="s">
        <v>51</v>
      </c>
      <c r="F41" s="120">
        <v>1120</v>
      </c>
      <c r="G41" s="120">
        <f t="shared" ref="G41:G46" si="2">(D41*F41)</f>
        <v>89600</v>
      </c>
    </row>
    <row r="42" spans="1:255" ht="12.75" customHeight="1" x14ac:dyDescent="0.25">
      <c r="A42" s="7"/>
      <c r="B42" s="42" t="s">
        <v>52</v>
      </c>
      <c r="C42" s="17" t="s">
        <v>53</v>
      </c>
      <c r="D42" s="121">
        <v>30</v>
      </c>
      <c r="E42" s="122" t="s">
        <v>34</v>
      </c>
      <c r="F42" s="120">
        <v>3500</v>
      </c>
      <c r="G42" s="120">
        <f t="shared" si="2"/>
        <v>105000</v>
      </c>
    </row>
    <row r="43" spans="1:255" ht="12.75" customHeight="1" x14ac:dyDescent="0.25">
      <c r="A43" s="7"/>
      <c r="B43" s="16" t="s">
        <v>35</v>
      </c>
      <c r="C43" s="14"/>
      <c r="D43" s="119"/>
      <c r="E43" s="123"/>
      <c r="F43" s="120"/>
      <c r="G43" s="120"/>
    </row>
    <row r="44" spans="1:255" ht="12.75" customHeight="1" x14ac:dyDescent="0.25">
      <c r="A44" s="7"/>
      <c r="B44" s="71" t="s">
        <v>54</v>
      </c>
      <c r="C44" s="14" t="s">
        <v>53</v>
      </c>
      <c r="D44" s="119">
        <v>12</v>
      </c>
      <c r="E44" s="123" t="s">
        <v>55</v>
      </c>
      <c r="F44" s="120">
        <v>137</v>
      </c>
      <c r="G44" s="120">
        <f>D44*F44</f>
        <v>1644</v>
      </c>
    </row>
    <row r="45" spans="1:255" ht="12.75" customHeight="1" x14ac:dyDescent="0.25">
      <c r="A45" s="7"/>
      <c r="B45" s="72" t="s">
        <v>56</v>
      </c>
      <c r="C45" s="14" t="s">
        <v>53</v>
      </c>
      <c r="D45" s="119">
        <v>12</v>
      </c>
      <c r="E45" s="123" t="s">
        <v>57</v>
      </c>
      <c r="F45" s="120">
        <v>38</v>
      </c>
      <c r="G45" s="120">
        <f t="shared" si="2"/>
        <v>456</v>
      </c>
    </row>
    <row r="46" spans="1:255" ht="12.75" customHeight="1" x14ac:dyDescent="0.25">
      <c r="A46" s="7"/>
      <c r="B46" s="74" t="s">
        <v>58</v>
      </c>
      <c r="C46" s="17" t="s">
        <v>53</v>
      </c>
      <c r="D46" s="121">
        <v>12</v>
      </c>
      <c r="E46" s="121" t="s">
        <v>59</v>
      </c>
      <c r="F46" s="120">
        <v>581</v>
      </c>
      <c r="G46" s="120">
        <f t="shared" si="2"/>
        <v>6972</v>
      </c>
    </row>
    <row r="47" spans="1:255" ht="13.5" customHeight="1" x14ac:dyDescent="0.25">
      <c r="A47" s="4"/>
      <c r="B47" s="100" t="s">
        <v>60</v>
      </c>
      <c r="C47" s="101"/>
      <c r="D47" s="124"/>
      <c r="E47" s="124"/>
      <c r="F47" s="124"/>
      <c r="G47" s="125">
        <f>SUM(G40:G46)</f>
        <v>203672</v>
      </c>
    </row>
    <row r="48" spans="1:255" ht="12" customHeight="1" x14ac:dyDescent="0.25">
      <c r="A48" s="2"/>
      <c r="B48" s="96"/>
      <c r="C48" s="97"/>
      <c r="D48" s="97"/>
      <c r="E48" s="102"/>
      <c r="F48" s="98"/>
      <c r="G48" s="98"/>
    </row>
    <row r="49" spans="1:7" ht="12" customHeight="1" x14ac:dyDescent="0.25">
      <c r="A49" s="4"/>
      <c r="B49" s="90" t="s">
        <v>61</v>
      </c>
      <c r="C49" s="91"/>
      <c r="D49" s="92"/>
      <c r="E49" s="92"/>
      <c r="F49" s="93"/>
      <c r="G49" s="93"/>
    </row>
    <row r="50" spans="1:7" ht="37.5" customHeight="1" x14ac:dyDescent="0.25">
      <c r="A50" s="4"/>
      <c r="B50" s="103" t="s">
        <v>62</v>
      </c>
      <c r="C50" s="104" t="s">
        <v>46</v>
      </c>
      <c r="D50" s="104" t="s">
        <v>47</v>
      </c>
      <c r="E50" s="103" t="s">
        <v>28</v>
      </c>
      <c r="F50" s="104" t="s">
        <v>29</v>
      </c>
      <c r="G50" s="103" t="s">
        <v>30</v>
      </c>
    </row>
    <row r="51" spans="1:7" ht="15" customHeight="1" x14ac:dyDescent="0.25">
      <c r="A51" s="19"/>
      <c r="B51" s="73" t="s">
        <v>63</v>
      </c>
      <c r="C51" s="24" t="s">
        <v>53</v>
      </c>
      <c r="D51" s="25">
        <v>1</v>
      </c>
      <c r="E51" s="26" t="s">
        <v>64</v>
      </c>
      <c r="F51" s="25">
        <v>20000</v>
      </c>
      <c r="G51" s="25">
        <f>(D51*F51)</f>
        <v>20000</v>
      </c>
    </row>
    <row r="52" spans="1:7" ht="13.5" customHeight="1" x14ac:dyDescent="0.25">
      <c r="A52" s="4"/>
      <c r="B52" s="50" t="s">
        <v>65</v>
      </c>
      <c r="C52" s="51"/>
      <c r="D52" s="51"/>
      <c r="E52" s="51"/>
      <c r="F52" s="52"/>
      <c r="G52" s="53">
        <f>SUM(G51:G51)</f>
        <v>20000</v>
      </c>
    </row>
    <row r="53" spans="1:7" ht="12" customHeight="1" x14ac:dyDescent="0.25">
      <c r="A53" s="2"/>
      <c r="B53" s="105"/>
      <c r="C53" s="105"/>
      <c r="D53" s="105"/>
      <c r="E53" s="105"/>
      <c r="F53" s="106"/>
      <c r="G53" s="106"/>
    </row>
    <row r="54" spans="1:7" ht="12" customHeight="1" x14ac:dyDescent="0.25">
      <c r="A54" s="19"/>
      <c r="B54" s="107" t="s">
        <v>66</v>
      </c>
      <c r="C54" s="108"/>
      <c r="D54" s="108"/>
      <c r="E54" s="108"/>
      <c r="F54" s="108"/>
      <c r="G54" s="109">
        <f>G26+G31+G36+G47+G52</f>
        <v>323672</v>
      </c>
    </row>
    <row r="55" spans="1:7" ht="12" customHeight="1" x14ac:dyDescent="0.25">
      <c r="A55" s="19"/>
      <c r="B55" s="110" t="s">
        <v>67</v>
      </c>
      <c r="C55" s="111"/>
      <c r="D55" s="111"/>
      <c r="E55" s="111"/>
      <c r="F55" s="111"/>
      <c r="G55" s="112">
        <f>G54*0.05</f>
        <v>16183.6</v>
      </c>
    </row>
    <row r="56" spans="1:7" ht="12" customHeight="1" x14ac:dyDescent="0.25">
      <c r="A56" s="19"/>
      <c r="B56" s="113" t="s">
        <v>68</v>
      </c>
      <c r="C56" s="114"/>
      <c r="D56" s="114"/>
      <c r="E56" s="114"/>
      <c r="F56" s="114"/>
      <c r="G56" s="115">
        <f>G55+G54</f>
        <v>339855.6</v>
      </c>
    </row>
    <row r="57" spans="1:7" ht="12" customHeight="1" x14ac:dyDescent="0.25">
      <c r="A57" s="19"/>
      <c r="B57" s="110" t="s">
        <v>69</v>
      </c>
      <c r="C57" s="111"/>
      <c r="D57" s="111"/>
      <c r="E57" s="111"/>
      <c r="F57" s="111"/>
      <c r="G57" s="112">
        <f>G12</f>
        <v>420000</v>
      </c>
    </row>
    <row r="58" spans="1:7" ht="12" customHeight="1" x14ac:dyDescent="0.25">
      <c r="A58" s="19"/>
      <c r="B58" s="116" t="s">
        <v>70</v>
      </c>
      <c r="C58" s="117"/>
      <c r="D58" s="117"/>
      <c r="E58" s="117"/>
      <c r="F58" s="117"/>
      <c r="G58" s="118">
        <f>G57-G56</f>
        <v>80144.400000000023</v>
      </c>
    </row>
    <row r="59" spans="1:7" ht="12" customHeight="1" x14ac:dyDescent="0.25">
      <c r="A59" s="19"/>
      <c r="B59" s="20" t="s">
        <v>71</v>
      </c>
      <c r="C59" s="21"/>
      <c r="D59" s="21"/>
      <c r="E59" s="21"/>
      <c r="F59" s="21"/>
      <c r="G59" s="18"/>
    </row>
    <row r="60" spans="1:7" ht="12.75" customHeight="1" x14ac:dyDescent="0.25">
      <c r="A60" s="19"/>
      <c r="B60" s="22"/>
      <c r="C60" s="21"/>
      <c r="D60" s="21"/>
      <c r="E60" s="21"/>
      <c r="F60" s="21"/>
      <c r="G60" s="18"/>
    </row>
    <row r="61" spans="1:7" ht="11.25" customHeight="1" thickBot="1" x14ac:dyDescent="0.3"/>
    <row r="62" spans="1:7" ht="11.25" customHeight="1" x14ac:dyDescent="0.25">
      <c r="B62" s="27" t="s">
        <v>72</v>
      </c>
      <c r="C62" s="28"/>
      <c r="D62" s="28"/>
      <c r="E62" s="28"/>
      <c r="F62" s="29"/>
    </row>
    <row r="63" spans="1:7" ht="11.25" customHeight="1" x14ac:dyDescent="0.25">
      <c r="B63" s="30" t="s">
        <v>73</v>
      </c>
      <c r="C63" s="31"/>
      <c r="D63" s="31"/>
      <c r="E63" s="31"/>
      <c r="F63" s="32"/>
    </row>
    <row r="64" spans="1:7" ht="11.25" customHeight="1" x14ac:dyDescent="0.25">
      <c r="B64" s="30" t="s">
        <v>74</v>
      </c>
      <c r="C64" s="31"/>
      <c r="D64" s="31"/>
      <c r="E64" s="31"/>
      <c r="F64" s="32"/>
    </row>
    <row r="65" spans="2:6" ht="11.25" customHeight="1" x14ac:dyDescent="0.25">
      <c r="B65" s="30" t="s">
        <v>75</v>
      </c>
      <c r="C65" s="31"/>
      <c r="D65" s="31"/>
      <c r="E65" s="31"/>
      <c r="F65" s="32"/>
    </row>
    <row r="66" spans="2:6" ht="11.25" customHeight="1" x14ac:dyDescent="0.25">
      <c r="B66" s="30" t="s">
        <v>76</v>
      </c>
      <c r="C66" s="31"/>
      <c r="D66" s="31"/>
      <c r="E66" s="31"/>
      <c r="F66" s="32"/>
    </row>
    <row r="67" spans="2:6" ht="11.25" customHeight="1" x14ac:dyDescent="0.25">
      <c r="B67" s="30" t="s">
        <v>77</v>
      </c>
      <c r="C67" s="31"/>
      <c r="D67" s="31"/>
      <c r="E67" s="31"/>
      <c r="F67" s="32"/>
    </row>
    <row r="68" spans="2:6" ht="11.25" customHeight="1" thickBot="1" x14ac:dyDescent="0.3">
      <c r="B68" s="33" t="s">
        <v>78</v>
      </c>
      <c r="C68" s="34"/>
      <c r="D68" s="34"/>
      <c r="E68" s="34"/>
      <c r="F68" s="35"/>
    </row>
    <row r="69" spans="2:6" ht="11.25" customHeight="1" x14ac:dyDescent="0.25">
      <c r="B69" s="36"/>
      <c r="C69" s="31"/>
      <c r="D69" s="31"/>
      <c r="E69" s="31"/>
      <c r="F69" s="31"/>
    </row>
    <row r="70" spans="2:6" ht="11.25" customHeight="1" thickBot="1" x14ac:dyDescent="0.3">
      <c r="B70" s="159" t="s">
        <v>79</v>
      </c>
      <c r="C70" s="160"/>
      <c r="D70" s="127"/>
      <c r="E70" s="128"/>
      <c r="F70" s="37"/>
    </row>
    <row r="71" spans="2:6" ht="11.25" customHeight="1" x14ac:dyDescent="0.25">
      <c r="B71" s="129" t="s">
        <v>62</v>
      </c>
      <c r="C71" s="130" t="s">
        <v>80</v>
      </c>
      <c r="D71" s="131" t="s">
        <v>81</v>
      </c>
      <c r="E71" s="128"/>
      <c r="F71" s="37"/>
    </row>
    <row r="72" spans="2:6" ht="11.25" customHeight="1" x14ac:dyDescent="0.25">
      <c r="B72" s="132" t="s">
        <v>82</v>
      </c>
      <c r="C72" s="133">
        <f>G26</f>
        <v>100000</v>
      </c>
      <c r="D72" s="134">
        <f>(C72/C78)</f>
        <v>0.29424261362767012</v>
      </c>
      <c r="E72" s="128"/>
      <c r="F72" s="37"/>
    </row>
    <row r="73" spans="2:6" ht="11.25" customHeight="1" x14ac:dyDescent="0.25">
      <c r="B73" s="132" t="s">
        <v>83</v>
      </c>
      <c r="C73" s="135">
        <v>0</v>
      </c>
      <c r="D73" s="134">
        <v>0</v>
      </c>
      <c r="E73" s="128"/>
      <c r="F73" s="37"/>
    </row>
    <row r="74" spans="2:6" ht="11.25" customHeight="1" x14ac:dyDescent="0.25">
      <c r="B74" s="132" t="s">
        <v>84</v>
      </c>
      <c r="C74" s="133">
        <f>G31</f>
        <v>0</v>
      </c>
      <c r="D74" s="134">
        <f>(C74/C78)</f>
        <v>0</v>
      </c>
      <c r="E74" s="128"/>
      <c r="F74" s="37"/>
    </row>
    <row r="75" spans="2:6" ht="11.25" customHeight="1" x14ac:dyDescent="0.25">
      <c r="B75" s="132" t="s">
        <v>45</v>
      </c>
      <c r="C75" s="133">
        <f>G47</f>
        <v>203672</v>
      </c>
      <c r="D75" s="134">
        <f>(C75/C78)</f>
        <v>0.59928981602774833</v>
      </c>
      <c r="E75" s="128"/>
      <c r="F75" s="37"/>
    </row>
    <row r="76" spans="2:6" ht="11.25" customHeight="1" x14ac:dyDescent="0.25">
      <c r="B76" s="132" t="s">
        <v>85</v>
      </c>
      <c r="C76" s="136">
        <f>G52</f>
        <v>20000</v>
      </c>
      <c r="D76" s="134">
        <f>(C76/C78)</f>
        <v>5.8848522725534022E-2</v>
      </c>
      <c r="E76" s="137"/>
      <c r="F76" s="38"/>
    </row>
    <row r="77" spans="2:6" ht="11.25" customHeight="1" x14ac:dyDescent="0.25">
      <c r="B77" s="132" t="s">
        <v>86</v>
      </c>
      <c r="C77" s="136">
        <f>G55</f>
        <v>16183.6</v>
      </c>
      <c r="D77" s="134">
        <f>(C77/C78)</f>
        <v>4.7619047619047623E-2</v>
      </c>
      <c r="E77" s="137"/>
      <c r="F77" s="38"/>
    </row>
    <row r="78" spans="2:6" ht="11.25" customHeight="1" thickBot="1" x14ac:dyDescent="0.3">
      <c r="B78" s="138" t="s">
        <v>87</v>
      </c>
      <c r="C78" s="139">
        <f>SUM(C72:C77)</f>
        <v>339855.6</v>
      </c>
      <c r="D78" s="140">
        <f>SUM(D72:D77)</f>
        <v>1</v>
      </c>
      <c r="E78" s="137"/>
      <c r="F78" s="38"/>
    </row>
    <row r="79" spans="2:6" ht="11.25" customHeight="1" x14ac:dyDescent="0.25">
      <c r="B79" s="141"/>
      <c r="C79" s="142"/>
      <c r="D79" s="142"/>
      <c r="E79" s="142"/>
      <c r="F79" s="21"/>
    </row>
    <row r="80" spans="2:6" ht="11.25" customHeight="1" x14ac:dyDescent="0.25">
      <c r="B80" s="126"/>
      <c r="C80" s="142"/>
      <c r="D80" s="142"/>
      <c r="E80" s="142"/>
      <c r="F80" s="21"/>
    </row>
    <row r="81" spans="2:6" ht="11.25" customHeight="1" thickBot="1" x14ac:dyDescent="0.3">
      <c r="B81" s="143"/>
      <c r="C81" s="144" t="s">
        <v>88</v>
      </c>
      <c r="D81" s="145"/>
      <c r="E81" s="146"/>
      <c r="F81" s="39"/>
    </row>
    <row r="82" spans="2:6" ht="11.25" customHeight="1" x14ac:dyDescent="0.25">
      <c r="B82" s="147" t="s">
        <v>89</v>
      </c>
      <c r="C82" s="148">
        <v>250</v>
      </c>
      <c r="D82" s="148">
        <v>300</v>
      </c>
      <c r="E82" s="149">
        <v>500</v>
      </c>
      <c r="F82" s="40"/>
    </row>
    <row r="83" spans="2:6" ht="11.25" customHeight="1" thickBot="1" x14ac:dyDescent="0.3">
      <c r="B83" s="138" t="s">
        <v>90</v>
      </c>
      <c r="C83" s="139">
        <f>(C78/C82)</f>
        <v>1359.4223999999999</v>
      </c>
      <c r="D83" s="139">
        <f>(C78/D82)</f>
        <v>1132.8519999999999</v>
      </c>
      <c r="E83" s="139">
        <f>(C78/E82)</f>
        <v>679.71119999999996</v>
      </c>
      <c r="F83" s="40"/>
    </row>
    <row r="84" spans="2:6" ht="11.25" customHeight="1" x14ac:dyDescent="0.25">
      <c r="B84" s="41" t="s">
        <v>91</v>
      </c>
      <c r="C84" s="31"/>
      <c r="D84" s="31"/>
      <c r="E84" s="31"/>
      <c r="F84" s="31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2022-07-04T17:14:30Z</dcterms:modified>
  <cp:category/>
  <cp:contentStatus/>
</cp:coreProperties>
</file>