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ovinos" sheetId="11" r:id="rId1"/>
  </sheets>
  <definedNames>
    <definedName name="_xlnm.Print_Area" localSheetId="0">ovinos!$A$1:$G$77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1" l="1"/>
  <c r="G39" i="11"/>
  <c r="G40" i="11"/>
  <c r="G37" i="11"/>
  <c r="G22" i="11" l="1"/>
  <c r="G21" i="11"/>
  <c r="G12" i="11"/>
  <c r="G51" i="11" s="1"/>
  <c r="C66" i="11"/>
  <c r="C69" i="11"/>
  <c r="C67" i="11"/>
  <c r="G41" i="11" l="1"/>
  <c r="C68" i="11" s="1"/>
  <c r="G23" i="11"/>
  <c r="C65" i="11"/>
  <c r="G48" i="11" l="1"/>
  <c r="G49" i="11" s="1"/>
  <c r="G50" i="11" s="1"/>
  <c r="C70" i="11" l="1"/>
  <c r="C71" i="11" s="1"/>
  <c r="D66" i="11" s="1"/>
  <c r="C76" i="11"/>
  <c r="E76" i="11"/>
  <c r="D76" i="11"/>
  <c r="G52" i="11"/>
  <c r="D70" i="11" l="1"/>
  <c r="D65" i="11"/>
  <c r="D68" i="11"/>
  <c r="D67" i="11"/>
  <c r="D69" i="11"/>
  <c r="D71" i="11" l="1"/>
</calcChain>
</file>

<file path=xl/sharedStrings.xml><?xml version="1.0" encoding="utf-8"?>
<sst xmlns="http://schemas.openxmlformats.org/spreadsheetml/2006/main" count="109" uniqueCount="84">
  <si>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</si>
  <si>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</si>
  <si>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</si>
  <si>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</si>
  <si>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</si>
  <si>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</si>
  <si>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</si>
  <si>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</si>
  <si>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</si>
  <si>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</si>
  <si>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</si>
  <si>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</si>
  <si>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</si>
  <si>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</si>
  <si>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</si>
  <si>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</si>
  <si>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</si>
  <si>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</si>
  <si>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</si>
  <si>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</si>
  <si>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</si>
  <si>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</si>
  <si>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</si>
  <si>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</si>
  <si>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</si>
  <si>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</si>
  <si>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</si>
  <si>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</si>
  <si>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</si>
  <si>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</si>
  <si>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</si>
  <si>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</si>
  <si>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</si>
  <si>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</si>
  <si>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</si>
  <si>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</si>
  <si>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</si>
  <si>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</si>
  <si>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</si>
  <si>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</si>
  <si>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</si>
  <si>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</si>
  <si>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</si>
  <si>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</si>
  <si>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</si>
  <si>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</si>
  <si>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</si>
  <si>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</si>
  <si>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</si>
  <si>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</si>
  <si>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</si>
  <si>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</si>
  <si>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</si>
  <si>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</si>
  <si>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</si>
  <si>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LOS ANGELES</t>
  </si>
  <si>
    <t>TODAS</t>
  </si>
  <si>
    <t>Kg</t>
  </si>
  <si>
    <t>MEDIO</t>
  </si>
  <si>
    <t>RENDIMIENTO : KG/HA)</t>
  </si>
  <si>
    <t>SEQUÍA</t>
  </si>
  <si>
    <t>Suffolk Down</t>
  </si>
  <si>
    <t>BIOBIO</t>
  </si>
  <si>
    <t>MERCADO LOCAL</t>
  </si>
  <si>
    <t>Manejo sanitario</t>
  </si>
  <si>
    <t>Ma-Jun-Oct</t>
  </si>
  <si>
    <t>Veterinario</t>
  </si>
  <si>
    <t>Abril-Agost-Nov</t>
  </si>
  <si>
    <t>Ivermectina</t>
  </si>
  <si>
    <t>100 ml</t>
  </si>
  <si>
    <t>Vacuna Clostridium</t>
  </si>
  <si>
    <t>Dic-Agosto</t>
  </si>
  <si>
    <t>Enero-Sept</t>
  </si>
  <si>
    <t>Abril-Agosto</t>
  </si>
  <si>
    <t>Sales Minerales</t>
  </si>
  <si>
    <t>Pradera</t>
  </si>
  <si>
    <t>Rendimiento (kgpv/hà)</t>
  </si>
  <si>
    <t>ESCENARIOS COSTO UNITARIO  ($/kg)</t>
  </si>
  <si>
    <t>Costo unitario ($/kg) (*)</t>
  </si>
  <si>
    <t>PRECIO ESPERADO ($/kilo)</t>
  </si>
  <si>
    <t xml:space="preserve"> OVINOS (10u)</t>
  </si>
  <si>
    <t>COSTOS DIRECTOS DE PRODUCCIÓN 10 U.A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</si>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</sst>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2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11" borderId="2" xfId="0" applyFont="1" applyFill="1" applyBorder="1" applyAlignment="1">
      <alignment horizontal="right" vertical="center" wrapText="1"/>
    </xf>
    <xf numFmtId="3" fontId="7" fillId="11" borderId="2" xfId="0" applyNumberFormat="1" applyFont="1" applyFill="1" applyBorder="1" applyAlignment="1">
      <alignment horizontal="right" vertical="center"/>
    </xf>
    <xf numFmtId="0" fontId="7" fillId="11" borderId="2" xfId="0" applyFont="1" applyFill="1" applyBorder="1" applyAlignment="1">
      <alignment horizontal="right" vertical="center"/>
    </xf>
    <xf numFmtId="17" fontId="7" fillId="11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66" fontId="9" fillId="10" borderId="2" xfId="0" applyNumberFormat="1" applyFont="1" applyFill="1" applyBorder="1" applyAlignment="1">
      <alignment vertical="center"/>
    </xf>
    <xf numFmtId="166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3" fontId="9" fillId="0" borderId="2" xfId="0" applyNumberFormat="1" applyFont="1" applyBorder="1" applyAlignment="1"/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vertical="center"/>
    </xf>
    <xf numFmtId="166" fontId="9" fillId="11" borderId="2" xfId="0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166" fontId="7" fillId="10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0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0" fillId="2" borderId="2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0" fillId="2" borderId="2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0" fillId="8" borderId="2" xfId="0" applyNumberFormat="1" applyFont="1" applyFill="1" applyBorder="1" applyAlignment="1">
      <alignment vertical="center"/>
    </xf>
    <xf numFmtId="9" fontId="10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2" fillId="9" borderId="2" xfId="0" applyNumberFormat="1" applyFont="1" applyFill="1" applyBorder="1" applyAlignment="1">
      <alignment vertical="center"/>
    </xf>
    <xf numFmtId="0" fontId="10" fillId="8" borderId="2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0" fontId="7" fillId="11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/>
    </xf>
    <xf numFmtId="49" fontId="12" fillId="9" borderId="2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7" fillId="0" borderId="2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800100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800100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76200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7</xdr:col>
      <xdr:colOff>9524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2198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77"/>
  <sheetViews>
    <sheetView tabSelected="1" workbookViewId="0">
      <selection activeCell="J14" sqref="J14"/>
    </sheetView>
  </sheetViews>
  <sheetFormatPr baseColWidth="10" defaultColWidth="10.85546875" defaultRowHeight="11.25" customHeight="1"/>
  <cols>
    <col min="1" max="1" width="4.42578125" style="10" customWidth="1"/>
    <col min="2" max="2" width="20.7109375" style="10" customWidth="1"/>
    <col min="3" max="3" width="19.42578125" style="10" customWidth="1"/>
    <col min="4" max="4" width="9.42578125" style="10" customWidth="1"/>
    <col min="5" max="5" width="14.42578125" style="10" customWidth="1"/>
    <col min="6" max="7" width="14.5703125" style="10" customWidth="1"/>
    <col min="8" max="213" width="10.85546875" style="10" customWidth="1"/>
    <col min="214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71" t="s">
        <v>0</v>
      </c>
      <c r="C9" s="12" t="s">
        <v>80</v>
      </c>
      <c r="D9" s="9"/>
      <c r="E9" s="85" t="s">
        <v>59</v>
      </c>
      <c r="F9" s="86"/>
      <c r="G9" s="13">
        <v>400</v>
      </c>
    </row>
    <row r="10" spans="1:7" ht="12.75">
      <c r="A10" s="9"/>
      <c r="B10" s="5" t="s">
        <v>1</v>
      </c>
      <c r="C10" s="78" t="s">
        <v>61</v>
      </c>
      <c r="D10" s="9"/>
      <c r="E10" s="87" t="s">
        <v>2</v>
      </c>
      <c r="F10" s="88"/>
      <c r="G10" s="15">
        <v>44896</v>
      </c>
    </row>
    <row r="11" spans="1:7" ht="12.75">
      <c r="A11" s="9"/>
      <c r="B11" s="5" t="s">
        <v>3</v>
      </c>
      <c r="C11" s="14" t="s">
        <v>58</v>
      </c>
      <c r="D11" s="9"/>
      <c r="E11" s="87" t="s">
        <v>79</v>
      </c>
      <c r="F11" s="88"/>
      <c r="G11" s="13">
        <v>2000</v>
      </c>
    </row>
    <row r="12" spans="1:7" ht="11.25" customHeight="1">
      <c r="A12" s="9"/>
      <c r="B12" s="5" t="s">
        <v>4</v>
      </c>
      <c r="C12" s="14" t="s">
        <v>62</v>
      </c>
      <c r="D12" s="9"/>
      <c r="E12" s="6" t="s">
        <v>5</v>
      </c>
      <c r="F12" s="7"/>
      <c r="G12" s="13">
        <f>G9*G11*1.19</f>
        <v>952000</v>
      </c>
    </row>
    <row r="13" spans="1:7" ht="11.25" customHeight="1">
      <c r="A13" s="9"/>
      <c r="B13" s="5" t="s">
        <v>6</v>
      </c>
      <c r="C13" s="14" t="s">
        <v>55</v>
      </c>
      <c r="D13" s="9"/>
      <c r="E13" s="87" t="s">
        <v>7</v>
      </c>
      <c r="F13" s="88"/>
      <c r="G13" s="12" t="s">
        <v>63</v>
      </c>
    </row>
    <row r="14" spans="1:7" ht="13.5" customHeight="1">
      <c r="A14" s="9"/>
      <c r="B14" s="5" t="s">
        <v>8</v>
      </c>
      <c r="C14" s="12" t="s">
        <v>56</v>
      </c>
      <c r="D14" s="9"/>
      <c r="E14" s="87" t="s">
        <v>9</v>
      </c>
      <c r="F14" s="88"/>
      <c r="G14" s="15">
        <v>44531</v>
      </c>
    </row>
    <row r="15" spans="1:7" ht="12.75">
      <c r="A15" s="9"/>
      <c r="B15" s="5" t="s">
        <v>10</v>
      </c>
      <c r="C15" s="91">
        <v>44727</v>
      </c>
      <c r="D15" s="9"/>
      <c r="E15" s="89" t="s">
        <v>11</v>
      </c>
      <c r="F15" s="90"/>
      <c r="G15" s="16" t="s">
        <v>60</v>
      </c>
    </row>
    <row r="16" spans="1:7" ht="12" customHeight="1">
      <c r="A16" s="9"/>
      <c r="B16" s="17"/>
      <c r="C16" s="18"/>
      <c r="D16" s="9"/>
      <c r="E16" s="9"/>
      <c r="F16" s="9"/>
      <c r="G16" s="19"/>
    </row>
    <row r="17" spans="1:7" ht="12" customHeight="1">
      <c r="A17" s="9"/>
      <c r="B17" s="83" t="s">
        <v>81</v>
      </c>
      <c r="C17" s="84"/>
      <c r="D17" s="84"/>
      <c r="E17" s="84"/>
      <c r="F17" s="84"/>
      <c r="G17" s="84"/>
    </row>
    <row r="18" spans="1:7" ht="12" customHeight="1">
      <c r="A18" s="9"/>
      <c r="B18" s="9"/>
      <c r="C18" s="20"/>
      <c r="D18" s="20"/>
      <c r="E18" s="20"/>
      <c r="F18" s="9"/>
      <c r="G18" s="9"/>
    </row>
    <row r="19" spans="1:7" ht="12" customHeight="1">
      <c r="A19" s="9"/>
      <c r="B19" s="21" t="s">
        <v>12</v>
      </c>
      <c r="C19" s="22"/>
      <c r="D19" s="22"/>
      <c r="E19" s="22"/>
      <c r="F19" s="22"/>
      <c r="G19" s="22"/>
    </row>
    <row r="20" spans="1:7" ht="12.75">
      <c r="A20" s="9"/>
      <c r="B20" s="72" t="s">
        <v>13</v>
      </c>
      <c r="C20" s="72" t="s">
        <v>14</v>
      </c>
      <c r="D20" s="72" t="s">
        <v>15</v>
      </c>
      <c r="E20" s="72" t="s">
        <v>16</v>
      </c>
      <c r="F20" s="72" t="s">
        <v>17</v>
      </c>
      <c r="G20" s="72" t="s">
        <v>18</v>
      </c>
    </row>
    <row r="21" spans="1:7" ht="12.75">
      <c r="A21" s="9"/>
      <c r="B21" s="23" t="s">
        <v>64</v>
      </c>
      <c r="C21" s="24" t="s">
        <v>19</v>
      </c>
      <c r="D21" s="79">
        <v>3</v>
      </c>
      <c r="E21" s="24" t="s">
        <v>65</v>
      </c>
      <c r="F21" s="25">
        <v>15000</v>
      </c>
      <c r="G21" s="26">
        <f>F21*D21</f>
        <v>45000</v>
      </c>
    </row>
    <row r="22" spans="1:7" ht="12.75">
      <c r="A22" s="9"/>
      <c r="B22" s="27" t="s">
        <v>66</v>
      </c>
      <c r="C22" s="24" t="s">
        <v>19</v>
      </c>
      <c r="D22" s="79">
        <v>1</v>
      </c>
      <c r="E22" s="24" t="s">
        <v>67</v>
      </c>
      <c r="F22" s="26">
        <v>25000</v>
      </c>
      <c r="G22" s="26">
        <f>F22*D22</f>
        <v>25000</v>
      </c>
    </row>
    <row r="23" spans="1:7" ht="12.75" customHeight="1">
      <c r="A23" s="9"/>
      <c r="B23" s="1" t="s">
        <v>20</v>
      </c>
      <c r="C23" s="2"/>
      <c r="D23" s="2"/>
      <c r="E23" s="2"/>
      <c r="F23" s="3"/>
      <c r="G23" s="4">
        <f>SUM(G21:G22)</f>
        <v>70000</v>
      </c>
    </row>
    <row r="24" spans="1:7" ht="12.75" customHeight="1">
      <c r="A24" s="9"/>
      <c r="B24" s="9"/>
      <c r="C24" s="9"/>
      <c r="D24" s="9"/>
      <c r="E24" s="9"/>
      <c r="F24" s="28"/>
      <c r="G24" s="28"/>
    </row>
    <row r="25" spans="1:7" ht="12.75" customHeight="1">
      <c r="A25" s="9"/>
      <c r="B25" s="21" t="s">
        <v>21</v>
      </c>
      <c r="C25" s="29"/>
      <c r="D25" s="29"/>
      <c r="E25" s="29"/>
      <c r="F25" s="22"/>
      <c r="G25" s="22"/>
    </row>
    <row r="26" spans="1:7" ht="12.75">
      <c r="A26" s="9"/>
      <c r="B26" s="73" t="s">
        <v>13</v>
      </c>
      <c r="C26" s="72" t="s">
        <v>14</v>
      </c>
      <c r="D26" s="72" t="s">
        <v>15</v>
      </c>
      <c r="E26" s="73" t="s">
        <v>16</v>
      </c>
      <c r="F26" s="72" t="s">
        <v>17</v>
      </c>
      <c r="G26" s="73" t="s">
        <v>18</v>
      </c>
    </row>
    <row r="27" spans="1:7" ht="12.75" customHeight="1">
      <c r="A27" s="9"/>
      <c r="B27" s="30"/>
      <c r="C27" s="31"/>
      <c r="D27" s="80">
        <v>0</v>
      </c>
      <c r="E27" s="31"/>
      <c r="F27" s="32">
        <v>0</v>
      </c>
      <c r="G27" s="32">
        <v>0</v>
      </c>
    </row>
    <row r="28" spans="1:7" ht="12.75">
      <c r="A28" s="9"/>
      <c r="B28" s="1" t="s">
        <v>22</v>
      </c>
      <c r="C28" s="2"/>
      <c r="D28" s="2"/>
      <c r="E28" s="2"/>
      <c r="F28" s="3"/>
      <c r="G28" s="4">
        <v>0</v>
      </c>
    </row>
    <row r="29" spans="1:7" ht="12.75" customHeight="1">
      <c r="A29" s="9"/>
      <c r="B29" s="9"/>
      <c r="C29" s="9"/>
      <c r="D29" s="9"/>
      <c r="E29" s="9"/>
      <c r="F29" s="28"/>
      <c r="G29" s="28"/>
    </row>
    <row r="30" spans="1:7" ht="12.75" customHeight="1">
      <c r="A30" s="9"/>
      <c r="B30" s="21" t="s">
        <v>23</v>
      </c>
      <c r="C30" s="29"/>
      <c r="D30" s="29"/>
      <c r="E30" s="29"/>
      <c r="F30" s="22"/>
      <c r="G30" s="22"/>
    </row>
    <row r="31" spans="1:7" ht="12.75">
      <c r="A31" s="9"/>
      <c r="B31" s="73" t="s">
        <v>13</v>
      </c>
      <c r="C31" s="73" t="s">
        <v>14</v>
      </c>
      <c r="D31" s="73" t="s">
        <v>15</v>
      </c>
      <c r="E31" s="73" t="s">
        <v>16</v>
      </c>
      <c r="F31" s="72" t="s">
        <v>17</v>
      </c>
      <c r="G31" s="73" t="s">
        <v>18</v>
      </c>
    </row>
    <row r="32" spans="1:7" ht="12.75" customHeight="1">
      <c r="A32" s="9"/>
      <c r="B32" s="30"/>
      <c r="C32" s="31"/>
      <c r="D32" s="80">
        <v>0</v>
      </c>
      <c r="E32" s="31"/>
      <c r="F32" s="32">
        <v>0</v>
      </c>
      <c r="G32" s="32">
        <v>0</v>
      </c>
    </row>
    <row r="33" spans="1:7" ht="12" customHeight="1">
      <c r="A33" s="9"/>
      <c r="B33" s="1" t="s">
        <v>24</v>
      </c>
      <c r="C33" s="2"/>
      <c r="D33" s="2"/>
      <c r="E33" s="2"/>
      <c r="F33" s="3"/>
      <c r="G33" s="4">
        <v>0</v>
      </c>
    </row>
    <row r="34" spans="1:7" ht="12" customHeight="1">
      <c r="A34" s="9"/>
      <c r="B34" s="9"/>
      <c r="C34" s="9"/>
      <c r="D34" s="9"/>
      <c r="E34" s="9"/>
      <c r="F34" s="28"/>
      <c r="G34" s="28"/>
    </row>
    <row r="35" spans="1:7" ht="12.75">
      <c r="A35" s="9"/>
      <c r="B35" s="21" t="s">
        <v>25</v>
      </c>
      <c r="C35" s="29"/>
      <c r="D35" s="29"/>
      <c r="E35" s="29"/>
      <c r="F35" s="22"/>
      <c r="G35" s="22"/>
    </row>
    <row r="36" spans="1:7" ht="25.5">
      <c r="A36" s="9"/>
      <c r="B36" s="72" t="s">
        <v>26</v>
      </c>
      <c r="C36" s="72" t="s">
        <v>27</v>
      </c>
      <c r="D36" s="72" t="s">
        <v>28</v>
      </c>
      <c r="E36" s="72" t="s">
        <v>16</v>
      </c>
      <c r="F36" s="72" t="s">
        <v>17</v>
      </c>
      <c r="G36" s="72" t="s">
        <v>18</v>
      </c>
    </row>
    <row r="37" spans="1:7" ht="12.75">
      <c r="A37" s="9"/>
      <c r="B37" s="33" t="s">
        <v>68</v>
      </c>
      <c r="C37" s="24" t="s">
        <v>69</v>
      </c>
      <c r="D37" s="16">
        <v>0.2</v>
      </c>
      <c r="E37" s="24" t="s">
        <v>65</v>
      </c>
      <c r="F37" s="35">
        <v>25000</v>
      </c>
      <c r="G37" s="36">
        <f>F37*D37</f>
        <v>5000</v>
      </c>
    </row>
    <row r="38" spans="1:7" ht="13.5" customHeight="1">
      <c r="A38" s="9"/>
      <c r="B38" s="37" t="s">
        <v>70</v>
      </c>
      <c r="C38" s="24" t="s">
        <v>69</v>
      </c>
      <c r="D38" s="16">
        <v>0.2</v>
      </c>
      <c r="E38" s="24" t="s">
        <v>71</v>
      </c>
      <c r="F38" s="38">
        <v>16980</v>
      </c>
      <c r="G38" s="36">
        <f t="shared" ref="G38:G40" si="0">F38*D38</f>
        <v>3396</v>
      </c>
    </row>
    <row r="39" spans="1:7" ht="12" customHeight="1">
      <c r="A39" s="9"/>
      <c r="B39" s="37" t="s">
        <v>75</v>
      </c>
      <c r="C39" s="34" t="s">
        <v>29</v>
      </c>
      <c r="D39" s="16">
        <v>2000</v>
      </c>
      <c r="E39" s="34" t="s">
        <v>73</v>
      </c>
      <c r="F39" s="35">
        <v>150</v>
      </c>
      <c r="G39" s="36">
        <f t="shared" si="0"/>
        <v>300000</v>
      </c>
    </row>
    <row r="40" spans="1:7" ht="12" customHeight="1">
      <c r="A40" s="9"/>
      <c r="B40" s="37" t="s">
        <v>74</v>
      </c>
      <c r="C40" s="24" t="s">
        <v>57</v>
      </c>
      <c r="D40" s="16">
        <v>0.2</v>
      </c>
      <c r="E40" s="24" t="s">
        <v>72</v>
      </c>
      <c r="F40" s="35">
        <v>15000</v>
      </c>
      <c r="G40" s="36">
        <f t="shared" si="0"/>
        <v>3000</v>
      </c>
    </row>
    <row r="41" spans="1:7" ht="12" customHeight="1">
      <c r="A41" s="9"/>
      <c r="B41" s="1" t="s">
        <v>30</v>
      </c>
      <c r="C41" s="2"/>
      <c r="D41" s="2"/>
      <c r="E41" s="2"/>
      <c r="F41" s="3"/>
      <c r="G41" s="4">
        <f>SUM(G37:G40)</f>
        <v>311396</v>
      </c>
    </row>
    <row r="42" spans="1:7" ht="12" customHeight="1">
      <c r="A42" s="9"/>
      <c r="B42" s="9"/>
      <c r="C42" s="9"/>
      <c r="D42" s="9"/>
      <c r="E42" s="39"/>
      <c r="F42" s="28"/>
      <c r="G42" s="28"/>
    </row>
    <row r="43" spans="1:7" ht="12.75" customHeight="1">
      <c r="A43" s="9"/>
      <c r="B43" s="21" t="s">
        <v>31</v>
      </c>
      <c r="C43" s="29"/>
      <c r="D43" s="29"/>
      <c r="E43" s="29"/>
      <c r="F43" s="22"/>
      <c r="G43" s="22"/>
    </row>
    <row r="44" spans="1:7" ht="12" customHeight="1">
      <c r="A44" s="9"/>
      <c r="B44" s="73" t="s">
        <v>32</v>
      </c>
      <c r="C44" s="72" t="s">
        <v>27</v>
      </c>
      <c r="D44" s="72" t="s">
        <v>28</v>
      </c>
      <c r="E44" s="73" t="s">
        <v>16</v>
      </c>
      <c r="F44" s="72" t="s">
        <v>17</v>
      </c>
      <c r="G44" s="73" t="s">
        <v>18</v>
      </c>
    </row>
    <row r="45" spans="1:7" ht="12.75" customHeight="1">
      <c r="A45" s="9"/>
      <c r="B45" s="30"/>
      <c r="C45" s="31"/>
      <c r="D45" s="80">
        <v>0</v>
      </c>
      <c r="E45" s="31"/>
      <c r="F45" s="32">
        <v>0</v>
      </c>
      <c r="G45" s="32">
        <v>0</v>
      </c>
    </row>
    <row r="46" spans="1:7" ht="12" customHeight="1">
      <c r="A46" s="9"/>
      <c r="B46" s="1" t="s">
        <v>33</v>
      </c>
      <c r="C46" s="2"/>
      <c r="D46" s="2"/>
      <c r="E46" s="2"/>
      <c r="F46" s="3"/>
      <c r="G46" s="4">
        <v>0</v>
      </c>
    </row>
    <row r="47" spans="1:7" ht="12.75" customHeight="1">
      <c r="A47" s="9"/>
      <c r="B47" s="9"/>
      <c r="C47" s="9"/>
      <c r="D47" s="9"/>
      <c r="E47" s="9"/>
      <c r="F47" s="28"/>
      <c r="G47" s="28"/>
    </row>
    <row r="48" spans="1:7" ht="15.6" customHeight="1">
      <c r="A48" s="9"/>
      <c r="B48" s="21" t="s">
        <v>34</v>
      </c>
      <c r="C48" s="41"/>
      <c r="D48" s="41"/>
      <c r="E48" s="41"/>
      <c r="F48" s="41"/>
      <c r="G48" s="74">
        <f>G23+G33+G41+G46+G28</f>
        <v>381396</v>
      </c>
    </row>
    <row r="49" spans="2:7" ht="11.25" customHeight="1">
      <c r="B49" s="75" t="s">
        <v>35</v>
      </c>
      <c r="C49" s="40"/>
      <c r="D49" s="40"/>
      <c r="E49" s="40"/>
      <c r="F49" s="40"/>
      <c r="G49" s="76">
        <f>G48*0.05</f>
        <v>19069.8</v>
      </c>
    </row>
    <row r="50" spans="2:7" ht="11.25" customHeight="1">
      <c r="B50" s="21" t="s">
        <v>36</v>
      </c>
      <c r="C50" s="41"/>
      <c r="D50" s="41"/>
      <c r="E50" s="41"/>
      <c r="F50" s="41"/>
      <c r="G50" s="74">
        <f>G49+G48</f>
        <v>400465.8</v>
      </c>
    </row>
    <row r="51" spans="2:7" ht="11.25" customHeight="1">
      <c r="B51" s="75" t="s">
        <v>37</v>
      </c>
      <c r="C51" s="40"/>
      <c r="D51" s="40"/>
      <c r="E51" s="40"/>
      <c r="F51" s="40"/>
      <c r="G51" s="76">
        <f>G12</f>
        <v>952000</v>
      </c>
    </row>
    <row r="52" spans="2:7" ht="11.25" customHeight="1">
      <c r="B52" s="21" t="s">
        <v>38</v>
      </c>
      <c r="C52" s="41"/>
      <c r="D52" s="41"/>
      <c r="E52" s="41"/>
      <c r="F52" s="41"/>
      <c r="G52" s="77">
        <f>G51-G50</f>
        <v>551534.19999999995</v>
      </c>
    </row>
    <row r="53" spans="2:7" ht="11.25" customHeight="1">
      <c r="B53" s="42" t="s">
        <v>82</v>
      </c>
      <c r="C53" s="43"/>
      <c r="D53" s="43"/>
      <c r="E53" s="43"/>
      <c r="F53" s="43"/>
      <c r="G53" s="44"/>
    </row>
    <row r="54" spans="2:7" ht="11.25" customHeight="1">
      <c r="B54" s="22"/>
      <c r="C54" s="43"/>
      <c r="D54" s="43"/>
      <c r="E54" s="43"/>
      <c r="F54" s="43"/>
      <c r="G54" s="44"/>
    </row>
    <row r="55" spans="2:7" ht="11.25" customHeight="1">
      <c r="B55" s="45" t="s">
        <v>83</v>
      </c>
      <c r="C55" s="9"/>
      <c r="D55" s="9"/>
      <c r="E55" s="9"/>
      <c r="F55" s="9"/>
      <c r="G55" s="44"/>
    </row>
    <row r="56" spans="2:7" ht="11.25" customHeight="1">
      <c r="B56" s="46" t="s">
        <v>39</v>
      </c>
      <c r="C56" s="47"/>
      <c r="D56" s="47"/>
      <c r="E56" s="47"/>
      <c r="F56" s="47"/>
      <c r="G56" s="48"/>
    </row>
    <row r="57" spans="2:7" ht="11.25" customHeight="1">
      <c r="B57" s="49" t="s">
        <v>40</v>
      </c>
      <c r="C57" s="9"/>
      <c r="D57" s="9"/>
      <c r="E57" s="9"/>
      <c r="F57" s="28"/>
      <c r="G57" s="50"/>
    </row>
    <row r="58" spans="2:7" ht="11.25" customHeight="1">
      <c r="B58" s="49" t="s">
        <v>41</v>
      </c>
      <c r="C58" s="9"/>
      <c r="D58" s="9"/>
      <c r="E58" s="9"/>
      <c r="F58" s="9"/>
      <c r="G58" s="50"/>
    </row>
    <row r="59" spans="2:7" ht="11.25" customHeight="1">
      <c r="B59" s="49" t="s">
        <v>42</v>
      </c>
      <c r="C59" s="9"/>
      <c r="D59" s="9"/>
      <c r="E59" s="9"/>
      <c r="F59" s="9"/>
      <c r="G59" s="50"/>
    </row>
    <row r="60" spans="2:7" ht="11.25" customHeight="1">
      <c r="B60" s="49" t="s">
        <v>43</v>
      </c>
      <c r="C60" s="9"/>
      <c r="D60" s="9"/>
      <c r="E60" s="9"/>
      <c r="F60" s="9"/>
      <c r="G60" s="50"/>
    </row>
    <row r="61" spans="2:7" ht="11.25" customHeight="1">
      <c r="B61" s="51" t="s">
        <v>44</v>
      </c>
      <c r="C61" s="52"/>
      <c r="D61" s="52"/>
      <c r="E61" s="52"/>
      <c r="F61" s="52"/>
      <c r="G61" s="53"/>
    </row>
    <row r="62" spans="2:7" ht="11.25" customHeight="1">
      <c r="B62" s="22"/>
      <c r="C62" s="9"/>
      <c r="D62" s="9"/>
      <c r="E62" s="9"/>
      <c r="F62" s="9"/>
      <c r="G62" s="44"/>
    </row>
    <row r="63" spans="2:7" ht="11.25" customHeight="1">
      <c r="B63" s="81" t="s">
        <v>45</v>
      </c>
      <c r="C63" s="82"/>
      <c r="D63" s="54"/>
      <c r="E63" s="55"/>
      <c r="F63" s="55"/>
      <c r="G63" s="44"/>
    </row>
    <row r="64" spans="2:7" ht="11.25" customHeight="1">
      <c r="B64" s="56" t="s">
        <v>32</v>
      </c>
      <c r="C64" s="56" t="s">
        <v>46</v>
      </c>
      <c r="D64" s="57" t="s">
        <v>47</v>
      </c>
      <c r="E64" s="55"/>
      <c r="F64" s="55"/>
      <c r="G64" s="44"/>
    </row>
    <row r="65" spans="2:7" ht="11.25" customHeight="1">
      <c r="B65" s="58" t="s">
        <v>48</v>
      </c>
      <c r="C65" s="59">
        <f>+G23</f>
        <v>70000</v>
      </c>
      <c r="D65" s="60">
        <f>+C65/C71</f>
        <v>0.17479644953451706</v>
      </c>
      <c r="E65" s="55"/>
      <c r="F65" s="55"/>
      <c r="G65" s="44"/>
    </row>
    <row r="66" spans="2:7" ht="11.25" customHeight="1">
      <c r="B66" s="58" t="s">
        <v>49</v>
      </c>
      <c r="C66" s="61">
        <f>+G28</f>
        <v>0</v>
      </c>
      <c r="D66" s="60">
        <f>+C66/C71</f>
        <v>0</v>
      </c>
      <c r="E66" s="55"/>
      <c r="F66" s="55"/>
      <c r="G66" s="44"/>
    </row>
    <row r="67" spans="2:7" ht="11.25" customHeight="1">
      <c r="B67" s="58" t="s">
        <v>50</v>
      </c>
      <c r="C67" s="59">
        <f>+G33</f>
        <v>0</v>
      </c>
      <c r="D67" s="60">
        <f>(C67/C71)</f>
        <v>0</v>
      </c>
      <c r="E67" s="55"/>
      <c r="F67" s="55"/>
      <c r="G67" s="44"/>
    </row>
    <row r="68" spans="2:7" ht="11.25" customHeight="1">
      <c r="B68" s="58" t="s">
        <v>26</v>
      </c>
      <c r="C68" s="59">
        <f>+G41</f>
        <v>311396</v>
      </c>
      <c r="D68" s="60">
        <f>(C68/C71)</f>
        <v>0.77758450284643532</v>
      </c>
      <c r="E68" s="55"/>
      <c r="F68" s="55"/>
      <c r="G68" s="44"/>
    </row>
    <row r="69" spans="2:7" ht="11.25" customHeight="1">
      <c r="B69" s="58" t="s">
        <v>51</v>
      </c>
      <c r="C69" s="62">
        <f>+G46</f>
        <v>0</v>
      </c>
      <c r="D69" s="60">
        <f>(C69/C71)</f>
        <v>0</v>
      </c>
      <c r="E69" s="63"/>
      <c r="F69" s="63"/>
      <c r="G69" s="44"/>
    </row>
    <row r="70" spans="2:7" ht="11.25" customHeight="1">
      <c r="B70" s="58" t="s">
        <v>52</v>
      </c>
      <c r="C70" s="62">
        <f>+G49</f>
        <v>19069.8</v>
      </c>
      <c r="D70" s="60">
        <f>(C70/C71)</f>
        <v>4.7619047619047616E-2</v>
      </c>
      <c r="E70" s="63"/>
      <c r="F70" s="63"/>
      <c r="G70" s="44"/>
    </row>
    <row r="71" spans="2:7" ht="11.25" customHeight="1">
      <c r="B71" s="56" t="s">
        <v>53</v>
      </c>
      <c r="C71" s="64">
        <f>SUM(C65:C70)</f>
        <v>400465.8</v>
      </c>
      <c r="D71" s="65">
        <f>SUM(D65:D70)</f>
        <v>1</v>
      </c>
      <c r="E71" s="63"/>
      <c r="F71" s="63"/>
      <c r="G71" s="44"/>
    </row>
    <row r="72" spans="2:7" ht="11.25" customHeight="1">
      <c r="B72" s="22"/>
      <c r="C72" s="43"/>
      <c r="D72" s="43"/>
      <c r="E72" s="43"/>
      <c r="F72" s="43"/>
      <c r="G72" s="44"/>
    </row>
    <row r="73" spans="2:7" ht="11.25" customHeight="1">
      <c r="B73" s="8"/>
      <c r="C73" s="43"/>
      <c r="D73" s="43"/>
      <c r="E73" s="43"/>
      <c r="F73" s="43"/>
      <c r="G73" s="44"/>
    </row>
    <row r="74" spans="2:7" ht="11.25" customHeight="1">
      <c r="B74" s="66"/>
      <c r="C74" s="67" t="s">
        <v>77</v>
      </c>
      <c r="D74" s="66"/>
      <c r="E74" s="66"/>
      <c r="F74" s="63"/>
      <c r="G74" s="44"/>
    </row>
    <row r="75" spans="2:7" ht="11.25" customHeight="1">
      <c r="B75" s="56" t="s">
        <v>76</v>
      </c>
      <c r="C75" s="68">
        <v>350</v>
      </c>
      <c r="D75" s="68">
        <v>400</v>
      </c>
      <c r="E75" s="68">
        <v>500</v>
      </c>
      <c r="F75" s="69"/>
      <c r="G75" s="70"/>
    </row>
    <row r="76" spans="2:7" ht="11.25" customHeight="1">
      <c r="B76" s="56" t="s">
        <v>78</v>
      </c>
      <c r="C76" s="64">
        <f>(G50/C75)</f>
        <v>1144.1879999999999</v>
      </c>
      <c r="D76" s="64">
        <f>(G50/D75)</f>
        <v>1001.1645</v>
      </c>
      <c r="E76" s="64">
        <f>(G50/E75)</f>
        <v>800.9316</v>
      </c>
      <c r="F76" s="69"/>
      <c r="G76" s="70"/>
    </row>
    <row r="77" spans="2:7" ht="11.25" customHeight="1">
      <c r="B77" s="42" t="s">
        <v>54</v>
      </c>
      <c r="C77" s="9"/>
      <c r="D77" s="9"/>
      <c r="E77" s="9"/>
      <c r="F77" s="9"/>
      <c r="G77" s="9"/>
    </row>
  </sheetData>
  <mergeCells count="8">
    <mergeCell ref="B63:C63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ovinos</vt:lpstr>
      <vt:lpstr>ovinos!Área_de_impresión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2022-05-13T14:48:02Z</cp:lastPrinted>
  <dcterms:created xsi:type="dcterms:W3CDTF">2020-11-27T12:49:26Z</dcterms:created>
  <dcterms:modified xsi:type="dcterms:W3CDTF">2022-06-22T12:50:56Z</dcterms:modified>
</cp:coreProperties>
</file>