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00 OVIN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D79" i="1"/>
  <c r="C79" i="1"/>
  <c r="D78" i="1"/>
  <c r="F41" i="1" l="1"/>
  <c r="F40" i="1"/>
  <c r="F39" i="1"/>
  <c r="C69" i="1" l="1"/>
  <c r="G40" i="1" l="1"/>
  <c r="G29" i="1" l="1"/>
  <c r="G48" i="1"/>
  <c r="G49" i="1" s="1"/>
  <c r="C72" i="1" s="1"/>
  <c r="G43" i="1"/>
  <c r="G41" i="1"/>
  <c r="G39" i="1"/>
  <c r="G33" i="1"/>
  <c r="G23" i="1"/>
  <c r="G22" i="1"/>
  <c r="G21" i="1"/>
  <c r="G12" i="1"/>
  <c r="G54" i="1" s="1"/>
  <c r="G24" i="1" l="1"/>
  <c r="C68" i="1" s="1"/>
  <c r="G44" i="1"/>
  <c r="C71" i="1" s="1"/>
  <c r="G34" i="1"/>
  <c r="C70" i="1" s="1"/>
  <c r="G51" i="1" l="1"/>
  <c r="G52" i="1" s="1"/>
  <c r="G53" i="1" l="1"/>
  <c r="C73" i="1"/>
  <c r="G55" i="1" l="1"/>
  <c r="C74" i="1"/>
  <c r="D71" i="1" l="1"/>
  <c r="D70" i="1"/>
  <c r="D72" i="1"/>
  <c r="D68" i="1"/>
  <c r="D73" i="1"/>
  <c r="D74" i="1" l="1"/>
</calcChain>
</file>

<file path=xl/sharedStrings.xml><?xml version="1.0" encoding="utf-8"?>
<sst xmlns="http://schemas.openxmlformats.org/spreadsheetml/2006/main" count="122" uniqueCount="97">
  <si>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</si>
  <si>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</si>
  <si>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</si>
  <si>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</si>
  <si>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</si>
  <si>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</si>
  <si>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</si>
  <si>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</si>
  <si>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</si>
  <si>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</si>
  <si>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</si>
  <si>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</si>
  <si>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</si>
  <si>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</si>
  <si>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</si>
  <si>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</si>
  <si>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</si>
  <si>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</si>
  <si>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</si>
  <si>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</si>
  <si>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</si>
  <si>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</si>
  <si>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</si>
  <si>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</si>
  <si>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</si>
  <si>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</si>
  <si>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</si>
  <si>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</si>
  <si>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</si>
  <si>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</si>
  <si>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</si>
  <si>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</si>
  <si>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</si>
  <si>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Granulada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</si>
  <si>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</si>
  <si>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</si>
  <si>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</si>
  <si>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</si>
  <si>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</si>
  <si>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</si>
  <si>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</si>
  <si>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</si>
  <si>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</si>
  <si>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</si>
  <si>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</si>
  <si>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</si>
  <si>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</si>
  <si>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</si>
  <si>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</si>
  <si>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</si>
  <si>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</si>
  <si>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</si>
  <si>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</si>
  <si>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</si>
  <si>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</si>
  <si>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</si>
  <si>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</si>
  <si>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</si>
  <si>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</si>
  <si>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</si>
  <si>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</si>
  <si>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</si>
  <si>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</si>
  <si>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</si>
  <si>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 xml:space="preserve">Traslados </t>
  </si>
  <si>
    <t>AYSEN</t>
  </si>
  <si>
    <t>PRECIO ESPERADO ($)</t>
  </si>
  <si>
    <t>KILOS</t>
  </si>
  <si>
    <t>SFT</t>
  </si>
  <si>
    <t>FERIA</t>
  </si>
  <si>
    <t>MANTENCIONES CERCOS</t>
  </si>
  <si>
    <t>FERTILIZACIONES</t>
  </si>
  <si>
    <t>SEPTIEMBRE-NOVIEMBRE</t>
  </si>
  <si>
    <t>ANUAL</t>
  </si>
  <si>
    <t>Cosecha PASTO</t>
  </si>
  <si>
    <t>DICIEMBRE MARZO</t>
  </si>
  <si>
    <t>ELABORACIÓN</t>
  </si>
  <si>
    <t>azufre</t>
  </si>
  <si>
    <t>FARMACOS</t>
  </si>
  <si>
    <t>MEDICAMENTOS VET</t>
  </si>
  <si>
    <t>CB</t>
  </si>
  <si>
    <t>SEP-OCT</t>
  </si>
  <si>
    <t>OVINOS DOBLE PROPOSITO</t>
  </si>
  <si>
    <t>CORRIEDALE</t>
  </si>
  <si>
    <t>DICIEMBRE-ENERO</t>
  </si>
  <si>
    <t>NOVIEMBRE ENERO</t>
  </si>
  <si>
    <t>ESQUILA</t>
  </si>
  <si>
    <t>LATA</t>
  </si>
  <si>
    <t>ENERO</t>
  </si>
  <si>
    <t>JM</t>
  </si>
  <si>
    <t>COSTOS DIRECTOS DE PRODUCCIÓN POR 100 VIENTRES(INCLUYE IVA)</t>
  </si>
  <si>
    <t>Ibañez</t>
  </si>
  <si>
    <t>RIO IBAÑEZ/Puerto ibañez</t>
  </si>
  <si>
    <t>NIEVE - SEQUIA</t>
  </si>
  <si>
    <t>RENDIMIENTO (CORDEROS/REBAÑO)</t>
  </si>
  <si>
    <t>Rendimiento (u/REBAÑO)</t>
  </si>
  <si>
    <t>Costo unitario ($/u)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</si>
</sst>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14" fontId="2" fillId="2" borderId="6" xfId="0" applyNumberFormat="1" applyFont="1" applyFill="1" applyBorder="1" applyAlignment="1">
      <alignment horizontal="right"/>
    </xf>
    <xf numFmtId="0" fontId="0" fillId="2" borderId="10" xfId="0" applyFont="1" applyFill="1" applyBorder="1" applyAlignment="1"/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wrapText="1"/>
    </xf>
    <xf numFmtId="49" fontId="2" fillId="2" borderId="19" xfId="0" applyNumberFormat="1" applyFont="1" applyFill="1" applyBorder="1" applyAlignment="1">
      <alignment horizontal="center" wrapText="1"/>
    </xf>
    <xf numFmtId="0" fontId="2" fillId="2" borderId="19" xfId="0" applyNumberFormat="1" applyFont="1" applyFill="1" applyBorder="1" applyAlignment="1">
      <alignment wrapText="1"/>
    </xf>
    <xf numFmtId="49" fontId="2" fillId="2" borderId="19" xfId="0" applyNumberFormat="1" applyFont="1" applyFill="1" applyBorder="1" applyAlignment="1">
      <alignment horizontal="right" wrapText="1"/>
    </xf>
    <xf numFmtId="3" fontId="2" fillId="2" borderId="19" xfId="0" applyNumberFormat="1" applyFont="1" applyFill="1" applyBorder="1" applyAlignment="1">
      <alignment horizontal="right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center"/>
    </xf>
    <xf numFmtId="49" fontId="2" fillId="2" borderId="19" xfId="0" applyNumberFormat="1" applyFont="1" applyFill="1" applyBorder="1" applyAlignment="1"/>
    <xf numFmtId="49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/>
    <xf numFmtId="3" fontId="2" fillId="2" borderId="19" xfId="0" applyNumberFormat="1" applyFont="1" applyFill="1" applyBorder="1" applyAlignment="1"/>
    <xf numFmtId="164" fontId="2" fillId="2" borderId="6" xfId="0" applyNumberFormat="1" applyFont="1" applyFill="1" applyBorder="1" applyAlignment="1"/>
    <xf numFmtId="0" fontId="0" fillId="2" borderId="21" xfId="0" applyFont="1" applyFill="1" applyBorder="1" applyAlignment="1"/>
    <xf numFmtId="0" fontId="10" fillId="7" borderId="23" xfId="0" applyFont="1" applyFill="1" applyBorder="1" applyAlignment="1"/>
    <xf numFmtId="49" fontId="8" fillId="8" borderId="24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2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8" fillId="8" borderId="35" xfId="0" applyNumberFormat="1" applyFont="1" applyFill="1" applyBorder="1" applyAlignment="1">
      <alignment vertical="center"/>
    </xf>
    <xf numFmtId="49" fontId="10" fillId="8" borderId="36" xfId="0" applyNumberFormat="1" applyFont="1" applyFill="1" applyBorder="1" applyAlignment="1"/>
    <xf numFmtId="49" fontId="8" fillId="2" borderId="37" xfId="0" applyNumberFormat="1" applyFont="1" applyFill="1" applyBorder="1" applyAlignment="1">
      <alignment vertical="center"/>
    </xf>
    <xf numFmtId="9" fontId="10" fillId="2" borderId="38" xfId="0" applyNumberFormat="1" applyFont="1" applyFill="1" applyBorder="1" applyAlignment="1"/>
    <xf numFmtId="49" fontId="8" fillId="8" borderId="39" xfId="0" applyNumberFormat="1" applyFont="1" applyFill="1" applyBorder="1" applyAlignment="1">
      <alignment vertical="center"/>
    </xf>
    <xf numFmtId="166" fontId="8" fillId="8" borderId="40" xfId="0" applyNumberFormat="1" applyFont="1" applyFill="1" applyBorder="1" applyAlignment="1">
      <alignment vertical="center"/>
    </xf>
    <xf numFmtId="9" fontId="8" fillId="8" borderId="41" xfId="0" applyNumberFormat="1" applyFont="1" applyFill="1" applyBorder="1" applyAlignment="1">
      <alignment vertical="center"/>
    </xf>
    <xf numFmtId="0" fontId="10" fillId="9" borderId="44" xfId="0" applyFont="1" applyFill="1" applyBorder="1" applyAlignment="1"/>
    <xf numFmtId="0" fontId="10" fillId="2" borderId="23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vertical="center"/>
    </xf>
    <xf numFmtId="49" fontId="8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0" fontId="10" fillId="2" borderId="47" xfId="0" applyFont="1" applyFill="1" applyBorder="1" applyAlignment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 applyAlignment="1"/>
    <xf numFmtId="49" fontId="10" fillId="2" borderId="50" xfId="0" applyNumberFormat="1" applyFont="1" applyFill="1" applyBorder="1" applyAlignment="1">
      <alignment vertical="center"/>
    </xf>
    <xf numFmtId="0" fontId="10" fillId="2" borderId="51" xfId="0" applyFont="1" applyFill="1" applyBorder="1" applyAlignment="1"/>
    <xf numFmtId="0" fontId="10" fillId="2" borderId="52" xfId="0" applyFont="1" applyFill="1" applyBorder="1" applyAlignment="1"/>
    <xf numFmtId="0" fontId="8" fillId="7" borderId="23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49" fontId="13" fillId="9" borderId="23" xfId="0" applyNumberFormat="1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9" borderId="53" xfId="0" applyFont="1" applyFill="1" applyBorder="1" applyAlignment="1">
      <alignment vertical="center"/>
    </xf>
    <xf numFmtId="49" fontId="8" fillId="8" borderId="54" xfId="0" applyNumberFormat="1" applyFont="1" applyFill="1" applyBorder="1" applyAlignment="1">
      <alignment vertical="center"/>
    </xf>
    <xf numFmtId="0" fontId="8" fillId="8" borderId="55" xfId="0" applyNumberFormat="1" applyFont="1" applyFill="1" applyBorder="1" applyAlignment="1">
      <alignment vertical="center"/>
    </xf>
    <xf numFmtId="0" fontId="8" fillId="8" borderId="56" xfId="0" applyNumberFormat="1" applyFont="1" applyFill="1" applyBorder="1" applyAlignment="1">
      <alignment vertical="center"/>
    </xf>
    <xf numFmtId="166" fontId="8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167" fontId="2" fillId="2" borderId="6" xfId="0" applyNumberFormat="1" applyFont="1" applyFill="1" applyBorder="1" applyAlignment="1"/>
    <xf numFmtId="49" fontId="2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3" fillId="9" borderId="42" xfId="0" applyNumberFormat="1" applyFont="1" applyFill="1" applyBorder="1" applyAlignment="1">
      <alignment vertical="center"/>
    </xf>
    <xf numFmtId="0" fontId="8" fillId="9" borderId="43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4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49" fontId="14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49" fontId="3" fillId="3" borderId="20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4" fillId="5" borderId="27" xfId="0" applyNumberFormat="1" applyFont="1" applyFill="1" applyBorder="1" applyAlignment="1">
      <alignment vertical="center"/>
    </xf>
    <xf numFmtId="0" fontId="14" fillId="5" borderId="28" xfId="0" applyFont="1" applyFill="1" applyBorder="1" applyAlignment="1">
      <alignment vertical="center"/>
    </xf>
    <xf numFmtId="165" fontId="14" fillId="5" borderId="29" xfId="0" applyNumberFormat="1" applyFont="1" applyFill="1" applyBorder="1" applyAlignment="1">
      <alignment vertical="center"/>
    </xf>
    <xf numFmtId="49" fontId="14" fillId="3" borderId="30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5" fontId="14" fillId="3" borderId="31" xfId="0" applyNumberFormat="1" applyFont="1" applyFill="1" applyBorder="1" applyAlignment="1">
      <alignment vertical="center"/>
    </xf>
    <xf numFmtId="49" fontId="14" fillId="5" borderId="30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5" fontId="14" fillId="5" borderId="31" xfId="0" applyNumberFormat="1" applyFont="1" applyFill="1" applyBorder="1" applyAlignment="1">
      <alignment vertical="center"/>
    </xf>
    <xf numFmtId="49" fontId="14" fillId="5" borderId="32" xfId="0" applyNumberFormat="1" applyFont="1" applyFill="1" applyBorder="1" applyAlignment="1">
      <alignment vertical="center"/>
    </xf>
    <xf numFmtId="0" fontId="14" fillId="5" borderId="33" xfId="0" applyFont="1" applyFill="1" applyBorder="1" applyAlignment="1">
      <alignment vertical="center"/>
    </xf>
    <xf numFmtId="165" fontId="14" fillId="6" borderId="34" xfId="0" applyNumberFormat="1" applyFont="1" applyFill="1" applyBorder="1" applyAlignment="1">
      <alignment vertical="center"/>
    </xf>
    <xf numFmtId="3" fontId="8" fillId="8" borderId="5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61" zoomScale="150" zoomScaleNormal="150" workbookViewId="0">
      <selection activeCell="B80" sqref="B8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91" t="s">
        <v>0</v>
      </c>
      <c r="C9" s="8" t="s">
        <v>82</v>
      </c>
      <c r="D9" s="92"/>
      <c r="E9" s="93" t="s">
        <v>94</v>
      </c>
      <c r="F9" s="94"/>
      <c r="G9" s="30">
        <v>100</v>
      </c>
    </row>
    <row r="10" spans="1:7" ht="38.25" customHeight="1" x14ac:dyDescent="0.25">
      <c r="A10" s="5"/>
      <c r="B10" s="6" t="s">
        <v>1</v>
      </c>
      <c r="C10" s="7" t="s">
        <v>83</v>
      </c>
      <c r="D10" s="92"/>
      <c r="E10" s="87" t="s">
        <v>2</v>
      </c>
      <c r="F10" s="88"/>
      <c r="G10" s="8" t="s">
        <v>84</v>
      </c>
    </row>
    <row r="11" spans="1:7" ht="18" customHeight="1" x14ac:dyDescent="0.25">
      <c r="A11" s="5"/>
      <c r="B11" s="6" t="s">
        <v>3</v>
      </c>
      <c r="C11" s="8" t="s">
        <v>4</v>
      </c>
      <c r="D11" s="92"/>
      <c r="E11" s="87" t="s">
        <v>66</v>
      </c>
      <c r="F11" s="88"/>
      <c r="G11" s="81">
        <v>50000</v>
      </c>
    </row>
    <row r="12" spans="1:7" ht="11.25" customHeight="1" x14ac:dyDescent="0.25">
      <c r="A12" s="5"/>
      <c r="B12" s="6" t="s">
        <v>5</v>
      </c>
      <c r="C12" s="9" t="s">
        <v>65</v>
      </c>
      <c r="D12" s="92"/>
      <c r="E12" s="83" t="s">
        <v>6</v>
      </c>
      <c r="F12" s="84"/>
      <c r="G12" s="10">
        <f>(G9*G11)</f>
        <v>5000000</v>
      </c>
    </row>
    <row r="13" spans="1:7" ht="11.25" customHeight="1" x14ac:dyDescent="0.25">
      <c r="A13" s="5"/>
      <c r="B13" s="6" t="s">
        <v>7</v>
      </c>
      <c r="C13" s="8" t="s">
        <v>91</v>
      </c>
      <c r="D13" s="92"/>
      <c r="E13" s="87" t="s">
        <v>8</v>
      </c>
      <c r="F13" s="88"/>
      <c r="G13" s="8" t="s">
        <v>69</v>
      </c>
    </row>
    <row r="14" spans="1:7" ht="13.5" customHeight="1" x14ac:dyDescent="0.25">
      <c r="A14" s="5"/>
      <c r="B14" s="6" t="s">
        <v>9</v>
      </c>
      <c r="C14" s="8" t="s">
        <v>92</v>
      </c>
      <c r="D14" s="92"/>
      <c r="E14" s="87" t="s">
        <v>10</v>
      </c>
      <c r="F14" s="88"/>
      <c r="G14" s="8" t="s">
        <v>85</v>
      </c>
    </row>
    <row r="15" spans="1:7" ht="25.5" customHeight="1" x14ac:dyDescent="0.25">
      <c r="A15" s="5"/>
      <c r="B15" s="6" t="s">
        <v>11</v>
      </c>
      <c r="C15" s="11">
        <v>44728</v>
      </c>
      <c r="D15" s="92"/>
      <c r="E15" s="89" t="s">
        <v>12</v>
      </c>
      <c r="F15" s="90"/>
      <c r="G15" s="9" t="s">
        <v>93</v>
      </c>
    </row>
    <row r="16" spans="1:7" ht="12" customHeight="1" x14ac:dyDescent="0.25">
      <c r="A16" s="2"/>
      <c r="B16" s="95"/>
      <c r="C16" s="96"/>
      <c r="D16" s="97"/>
      <c r="E16" s="98"/>
      <c r="F16" s="98"/>
      <c r="G16" s="99"/>
    </row>
    <row r="17" spans="1:7" ht="12" customHeight="1" x14ac:dyDescent="0.25">
      <c r="A17" s="12"/>
      <c r="B17" s="100" t="s">
        <v>90</v>
      </c>
      <c r="C17" s="101"/>
      <c r="D17" s="101"/>
      <c r="E17" s="101"/>
      <c r="F17" s="101"/>
      <c r="G17" s="101"/>
    </row>
    <row r="18" spans="1:7" ht="12" customHeight="1" x14ac:dyDescent="0.25">
      <c r="A18" s="2"/>
      <c r="B18" s="102"/>
      <c r="C18" s="103"/>
      <c r="D18" s="103"/>
      <c r="E18" s="103"/>
      <c r="F18" s="104"/>
      <c r="G18" s="104"/>
    </row>
    <row r="19" spans="1:7" ht="12" customHeight="1" x14ac:dyDescent="0.25">
      <c r="A19" s="5"/>
      <c r="B19" s="105" t="s">
        <v>13</v>
      </c>
      <c r="C19" s="106"/>
      <c r="D19" s="107"/>
      <c r="E19" s="107"/>
      <c r="F19" s="107"/>
      <c r="G19" s="107"/>
    </row>
    <row r="20" spans="1:7" ht="24" customHeight="1" x14ac:dyDescent="0.25">
      <c r="A20" s="12"/>
      <c r="B20" s="108" t="s">
        <v>14</v>
      </c>
      <c r="C20" s="108" t="s">
        <v>15</v>
      </c>
      <c r="D20" s="108" t="s">
        <v>16</v>
      </c>
      <c r="E20" s="108" t="s">
        <v>17</v>
      </c>
      <c r="F20" s="108" t="s">
        <v>18</v>
      </c>
      <c r="G20" s="108" t="s">
        <v>19</v>
      </c>
    </row>
    <row r="21" spans="1:7" ht="12.75" customHeight="1" x14ac:dyDescent="0.25">
      <c r="A21" s="12"/>
      <c r="B21" s="82" t="s">
        <v>70</v>
      </c>
      <c r="C21" s="13" t="s">
        <v>20</v>
      </c>
      <c r="D21" s="14">
        <v>35</v>
      </c>
      <c r="E21" s="82" t="s">
        <v>73</v>
      </c>
      <c r="F21" s="10">
        <v>21000</v>
      </c>
      <c r="G21" s="10">
        <f>(D21*F21)</f>
        <v>735000</v>
      </c>
    </row>
    <row r="22" spans="1:7" ht="25.5" customHeight="1" x14ac:dyDescent="0.25">
      <c r="A22" s="12"/>
      <c r="B22" s="82" t="s">
        <v>71</v>
      </c>
      <c r="C22" s="13" t="s">
        <v>20</v>
      </c>
      <c r="D22" s="14">
        <v>20</v>
      </c>
      <c r="E22" s="82" t="s">
        <v>72</v>
      </c>
      <c r="F22" s="10">
        <v>21000</v>
      </c>
      <c r="G22" s="10">
        <f>(D22*F22)</f>
        <v>420000</v>
      </c>
    </row>
    <row r="23" spans="1:7" ht="12.75" customHeight="1" x14ac:dyDescent="0.25">
      <c r="A23" s="12"/>
      <c r="B23" s="82" t="s">
        <v>86</v>
      </c>
      <c r="C23" s="13" t="s">
        <v>87</v>
      </c>
      <c r="D23" s="14">
        <v>100</v>
      </c>
      <c r="E23" s="82" t="s">
        <v>88</v>
      </c>
      <c r="F23" s="10">
        <v>1700</v>
      </c>
      <c r="G23" s="10">
        <f>(D23*F23)</f>
        <v>170000</v>
      </c>
    </row>
    <row r="24" spans="1:7" ht="12.75" customHeight="1" x14ac:dyDescent="0.25">
      <c r="A24" s="12"/>
      <c r="B24" s="15" t="s">
        <v>21</v>
      </c>
      <c r="C24" s="16"/>
      <c r="D24" s="16"/>
      <c r="E24" s="16"/>
      <c r="F24" s="17"/>
      <c r="G24" s="18">
        <f>SUM(G21:G23)</f>
        <v>1325000</v>
      </c>
    </row>
    <row r="25" spans="1:7" ht="12" customHeight="1" x14ac:dyDescent="0.25">
      <c r="A25" s="2"/>
      <c r="B25" s="102"/>
      <c r="C25" s="104"/>
      <c r="D25" s="104"/>
      <c r="E25" s="104"/>
      <c r="F25" s="109"/>
      <c r="G25" s="109"/>
    </row>
    <row r="26" spans="1:7" ht="12" customHeight="1" x14ac:dyDescent="0.25">
      <c r="A26" s="5"/>
      <c r="B26" s="110" t="s">
        <v>22</v>
      </c>
      <c r="C26" s="111"/>
      <c r="D26" s="112"/>
      <c r="E26" s="112"/>
      <c r="F26" s="113"/>
      <c r="G26" s="113"/>
    </row>
    <row r="27" spans="1:7" ht="24" customHeight="1" x14ac:dyDescent="0.25">
      <c r="A27" s="5"/>
      <c r="B27" s="114" t="s">
        <v>14</v>
      </c>
      <c r="C27" s="115" t="s">
        <v>15</v>
      </c>
      <c r="D27" s="115" t="s">
        <v>16</v>
      </c>
      <c r="E27" s="114" t="s">
        <v>17</v>
      </c>
      <c r="F27" s="115" t="s">
        <v>18</v>
      </c>
      <c r="G27" s="114" t="s">
        <v>19</v>
      </c>
    </row>
    <row r="28" spans="1:7" ht="12" customHeight="1" x14ac:dyDescent="0.25">
      <c r="A28" s="5"/>
      <c r="B28" s="116"/>
      <c r="C28" s="117"/>
      <c r="D28" s="117"/>
      <c r="E28" s="117"/>
      <c r="F28" s="118"/>
      <c r="G28" s="118"/>
    </row>
    <row r="29" spans="1:7" ht="12" customHeight="1" x14ac:dyDescent="0.25">
      <c r="A29" s="5"/>
      <c r="B29" s="24" t="s">
        <v>23</v>
      </c>
      <c r="C29" s="25"/>
      <c r="D29" s="25"/>
      <c r="E29" s="25"/>
      <c r="F29" s="26"/>
      <c r="G29" s="27">
        <f>SUM(G28)</f>
        <v>0</v>
      </c>
    </row>
    <row r="30" spans="1:7" ht="12" customHeight="1" x14ac:dyDescent="0.25">
      <c r="A30" s="2"/>
      <c r="B30" s="119"/>
      <c r="C30" s="120"/>
      <c r="D30" s="120"/>
      <c r="E30" s="120"/>
      <c r="F30" s="121"/>
      <c r="G30" s="121"/>
    </row>
    <row r="31" spans="1:7" ht="12" customHeight="1" x14ac:dyDescent="0.25">
      <c r="A31" s="5"/>
      <c r="B31" s="110" t="s">
        <v>24</v>
      </c>
      <c r="C31" s="111"/>
      <c r="D31" s="112"/>
      <c r="E31" s="112"/>
      <c r="F31" s="113"/>
      <c r="G31" s="113"/>
    </row>
    <row r="32" spans="1:7" ht="24" customHeight="1" x14ac:dyDescent="0.25">
      <c r="A32" s="5"/>
      <c r="B32" s="122" t="s">
        <v>14</v>
      </c>
      <c r="C32" s="122" t="s">
        <v>15</v>
      </c>
      <c r="D32" s="122" t="s">
        <v>76</v>
      </c>
      <c r="E32" s="122" t="s">
        <v>17</v>
      </c>
      <c r="F32" s="123" t="s">
        <v>18</v>
      </c>
      <c r="G32" s="122" t="s">
        <v>19</v>
      </c>
    </row>
    <row r="33" spans="1:7" ht="12.75" customHeight="1" x14ac:dyDescent="0.25">
      <c r="A33" s="12"/>
      <c r="B33" s="19" t="s">
        <v>74</v>
      </c>
      <c r="C33" s="20" t="s">
        <v>89</v>
      </c>
      <c r="D33" s="21">
        <v>2.2999999999999998</v>
      </c>
      <c r="E33" s="22" t="s">
        <v>75</v>
      </c>
      <c r="F33" s="23">
        <v>210000</v>
      </c>
      <c r="G33" s="23">
        <f t="shared" ref="G33" si="0">(D33*F33)</f>
        <v>482999.99999999994</v>
      </c>
    </row>
    <row r="34" spans="1:7" ht="12.75" customHeight="1" x14ac:dyDescent="0.25">
      <c r="A34" s="12"/>
      <c r="B34" s="24" t="s">
        <v>27</v>
      </c>
      <c r="C34" s="25"/>
      <c r="D34" s="25"/>
      <c r="E34" s="25"/>
      <c r="F34" s="26"/>
      <c r="G34" s="27">
        <f>SUM(G33:G33)</f>
        <v>482999.99999999994</v>
      </c>
    </row>
    <row r="35" spans="1:7" ht="12.75" customHeight="1" x14ac:dyDescent="0.25">
      <c r="A35" s="12"/>
      <c r="B35" s="119"/>
      <c r="C35" s="120"/>
      <c r="D35" s="120"/>
      <c r="E35" s="120"/>
      <c r="F35" s="121"/>
      <c r="G35" s="121"/>
    </row>
    <row r="36" spans="1:7" ht="12.75" customHeight="1" x14ac:dyDescent="0.25">
      <c r="A36" s="12"/>
      <c r="B36" s="110" t="s">
        <v>28</v>
      </c>
      <c r="C36" s="111"/>
      <c r="D36" s="112"/>
      <c r="E36" s="112"/>
      <c r="F36" s="113"/>
      <c r="G36" s="113"/>
    </row>
    <row r="37" spans="1:7" ht="25.5" x14ac:dyDescent="0.25">
      <c r="A37" s="12"/>
      <c r="B37" s="123" t="s">
        <v>29</v>
      </c>
      <c r="C37" s="123" t="s">
        <v>30</v>
      </c>
      <c r="D37" s="123" t="s">
        <v>31</v>
      </c>
      <c r="E37" s="123" t="s">
        <v>17</v>
      </c>
      <c r="F37" s="123" t="s">
        <v>18</v>
      </c>
      <c r="G37" s="123" t="s">
        <v>19</v>
      </c>
    </row>
    <row r="38" spans="1:7" ht="12.75" customHeight="1" x14ac:dyDescent="0.25">
      <c r="A38" s="12"/>
      <c r="B38" s="31" t="s">
        <v>32</v>
      </c>
      <c r="C38" s="32"/>
      <c r="D38" s="84"/>
      <c r="E38" s="32"/>
      <c r="F38" s="30"/>
      <c r="G38" s="30"/>
    </row>
    <row r="39" spans="1:7" ht="25.5" customHeight="1" x14ac:dyDescent="0.25">
      <c r="A39" s="12"/>
      <c r="B39" s="83" t="s">
        <v>33</v>
      </c>
      <c r="C39" s="28" t="s">
        <v>34</v>
      </c>
      <c r="D39" s="29">
        <v>200</v>
      </c>
      <c r="E39" s="28" t="s">
        <v>25</v>
      </c>
      <c r="F39" s="30">
        <f>1230*1.19</f>
        <v>1463.7</v>
      </c>
      <c r="G39" s="30">
        <f>(D39*F39)</f>
        <v>292740</v>
      </c>
    </row>
    <row r="40" spans="1:7" ht="25.5" customHeight="1" x14ac:dyDescent="0.25">
      <c r="A40" s="12"/>
      <c r="B40" s="83" t="s">
        <v>77</v>
      </c>
      <c r="C40" s="28" t="s">
        <v>67</v>
      </c>
      <c r="D40" s="29">
        <v>25</v>
      </c>
      <c r="E40" s="28" t="s">
        <v>25</v>
      </c>
      <c r="F40" s="30">
        <f>1053*1.19</f>
        <v>1253.07</v>
      </c>
      <c r="G40" s="30">
        <f>(D40*F40)</f>
        <v>31326.75</v>
      </c>
    </row>
    <row r="41" spans="1:7" ht="25.5" customHeight="1" x14ac:dyDescent="0.25">
      <c r="A41" s="12"/>
      <c r="B41" s="83" t="s">
        <v>68</v>
      </c>
      <c r="C41" s="28" t="s">
        <v>35</v>
      </c>
      <c r="D41" s="29">
        <v>200</v>
      </c>
      <c r="E41" s="28" t="s">
        <v>25</v>
      </c>
      <c r="F41" s="30">
        <f>1065.56*1.19</f>
        <v>1268.0164</v>
      </c>
      <c r="G41" s="30">
        <f>(D41*F41)</f>
        <v>253603.28</v>
      </c>
    </row>
    <row r="42" spans="1:7" ht="12.75" customHeight="1" x14ac:dyDescent="0.25">
      <c r="A42" s="12"/>
      <c r="B42" s="31" t="s">
        <v>78</v>
      </c>
      <c r="C42" s="32"/>
      <c r="D42" s="84"/>
      <c r="E42" s="32"/>
      <c r="F42" s="30"/>
      <c r="G42" s="30"/>
    </row>
    <row r="43" spans="1:7" ht="12.75" customHeight="1" x14ac:dyDescent="0.25">
      <c r="A43" s="12"/>
      <c r="B43" s="33" t="s">
        <v>79</v>
      </c>
      <c r="C43" s="34" t="s">
        <v>80</v>
      </c>
      <c r="D43" s="35">
        <v>30</v>
      </c>
      <c r="E43" s="34" t="s">
        <v>81</v>
      </c>
      <c r="F43" s="36">
        <v>2310</v>
      </c>
      <c r="G43" s="36">
        <f>(D43*F43)</f>
        <v>69300</v>
      </c>
    </row>
    <row r="44" spans="1:7" ht="12.75" customHeight="1" x14ac:dyDescent="0.25">
      <c r="A44" s="12"/>
      <c r="B44" s="24" t="s">
        <v>36</v>
      </c>
      <c r="C44" s="25"/>
      <c r="D44" s="25"/>
      <c r="E44" s="25"/>
      <c r="F44" s="26"/>
      <c r="G44" s="27">
        <f>SUM(G38:G43)</f>
        <v>646970.03</v>
      </c>
    </row>
    <row r="45" spans="1:7" ht="25.5" customHeight="1" x14ac:dyDescent="0.25">
      <c r="A45" s="12"/>
      <c r="B45" s="119"/>
      <c r="C45" s="120"/>
      <c r="D45" s="120"/>
      <c r="E45" s="124"/>
      <c r="F45" s="121"/>
      <c r="G45" s="121"/>
    </row>
    <row r="46" spans="1:7" ht="12.75" customHeight="1" x14ac:dyDescent="0.25">
      <c r="A46" s="12"/>
      <c r="B46" s="110" t="s">
        <v>37</v>
      </c>
      <c r="C46" s="111"/>
      <c r="D46" s="112"/>
      <c r="E46" s="112"/>
      <c r="F46" s="113"/>
      <c r="G46" s="113"/>
    </row>
    <row r="47" spans="1:7" ht="25.5" x14ac:dyDescent="0.25">
      <c r="A47" s="5"/>
      <c r="B47" s="122" t="s">
        <v>38</v>
      </c>
      <c r="C47" s="123" t="s">
        <v>30</v>
      </c>
      <c r="D47" s="123" t="s">
        <v>31</v>
      </c>
      <c r="E47" s="122" t="s">
        <v>17</v>
      </c>
      <c r="F47" s="123" t="s">
        <v>18</v>
      </c>
      <c r="G47" s="122" t="s">
        <v>19</v>
      </c>
    </row>
    <row r="48" spans="1:7" ht="12" customHeight="1" x14ac:dyDescent="0.25">
      <c r="A48" s="2"/>
      <c r="B48" s="82" t="s">
        <v>64</v>
      </c>
      <c r="C48" s="28" t="s">
        <v>35</v>
      </c>
      <c r="D48" s="30">
        <v>25000</v>
      </c>
      <c r="E48" s="13" t="s">
        <v>26</v>
      </c>
      <c r="F48" s="37">
        <v>7.9</v>
      </c>
      <c r="G48" s="30">
        <f>(D48*F48)</f>
        <v>197500</v>
      </c>
    </row>
    <row r="49" spans="1:11" ht="12" customHeight="1" x14ac:dyDescent="0.25">
      <c r="A49" s="5"/>
      <c r="B49" s="125" t="s">
        <v>39</v>
      </c>
      <c r="C49" s="126"/>
      <c r="D49" s="126"/>
      <c r="E49" s="126"/>
      <c r="F49" s="127"/>
      <c r="G49" s="128">
        <f>SUM(G48)</f>
        <v>197500</v>
      </c>
    </row>
    <row r="50" spans="1:11" ht="12" customHeight="1" x14ac:dyDescent="0.25">
      <c r="A50" s="5"/>
      <c r="B50" s="129"/>
      <c r="C50" s="129"/>
      <c r="D50" s="129"/>
      <c r="E50" s="129"/>
      <c r="F50" s="130"/>
      <c r="G50" s="130"/>
    </row>
    <row r="51" spans="1:11" ht="24" customHeight="1" x14ac:dyDescent="0.25">
      <c r="A51" s="5"/>
      <c r="B51" s="131" t="s">
        <v>40</v>
      </c>
      <c r="C51" s="132"/>
      <c r="D51" s="132"/>
      <c r="E51" s="132"/>
      <c r="F51" s="132"/>
      <c r="G51" s="133">
        <f>G24+G29+G34+G44+G49</f>
        <v>2652470.0300000003</v>
      </c>
      <c r="K51" s="80"/>
    </row>
    <row r="52" spans="1:11" ht="12.75" customHeight="1" x14ac:dyDescent="0.25">
      <c r="A52" s="12"/>
      <c r="B52" s="134" t="s">
        <v>41</v>
      </c>
      <c r="C52" s="135"/>
      <c r="D52" s="135"/>
      <c r="E52" s="135"/>
      <c r="F52" s="135"/>
      <c r="G52" s="136">
        <f>G51*0.05</f>
        <v>132623.50150000001</v>
      </c>
      <c r="K52" s="80"/>
    </row>
    <row r="53" spans="1:11" ht="12.75" customHeight="1" x14ac:dyDescent="0.25">
      <c r="A53" s="12"/>
      <c r="B53" s="137" t="s">
        <v>42</v>
      </c>
      <c r="C53" s="138"/>
      <c r="D53" s="138"/>
      <c r="E53" s="138"/>
      <c r="F53" s="138"/>
      <c r="G53" s="139">
        <f>G52+G51</f>
        <v>2785093.5315000005</v>
      </c>
    </row>
    <row r="54" spans="1:11" ht="12.75" customHeight="1" x14ac:dyDescent="0.25">
      <c r="A54" s="12"/>
      <c r="B54" s="134" t="s">
        <v>43</v>
      </c>
      <c r="C54" s="135"/>
      <c r="D54" s="135"/>
      <c r="E54" s="135"/>
      <c r="F54" s="135"/>
      <c r="G54" s="136">
        <f>G12</f>
        <v>5000000</v>
      </c>
    </row>
    <row r="55" spans="1:11" ht="12.75" customHeight="1" x14ac:dyDescent="0.25">
      <c r="A55" s="12"/>
      <c r="B55" s="140" t="s">
        <v>44</v>
      </c>
      <c r="C55" s="141"/>
      <c r="D55" s="141"/>
      <c r="E55" s="141"/>
      <c r="F55" s="141"/>
      <c r="G55" s="142">
        <f>G54-G53</f>
        <v>2214906.4684999995</v>
      </c>
    </row>
    <row r="56" spans="1:11" ht="12.75" customHeight="1" x14ac:dyDescent="0.25">
      <c r="A56" s="12"/>
      <c r="B56" s="49" t="s">
        <v>45</v>
      </c>
      <c r="C56" s="50"/>
      <c r="D56" s="50"/>
      <c r="E56" s="50"/>
      <c r="F56" s="50"/>
      <c r="G56" s="45"/>
    </row>
    <row r="57" spans="1:11" ht="12.75" customHeight="1" thickBot="1" x14ac:dyDescent="0.3">
      <c r="A57" s="12"/>
      <c r="B57" s="51"/>
      <c r="C57" s="50"/>
      <c r="D57" s="50"/>
      <c r="E57" s="50"/>
      <c r="F57" s="50"/>
      <c r="G57" s="45"/>
    </row>
    <row r="58" spans="1:11" ht="12.75" customHeight="1" x14ac:dyDescent="0.25">
      <c r="A58" s="12"/>
      <c r="B58" s="63" t="s">
        <v>46</v>
      </c>
      <c r="C58" s="64"/>
      <c r="D58" s="64"/>
      <c r="E58" s="64"/>
      <c r="F58" s="65"/>
      <c r="G58" s="45"/>
    </row>
    <row r="59" spans="1:11" ht="12.75" customHeight="1" x14ac:dyDescent="0.25">
      <c r="A59" s="12"/>
      <c r="B59" s="66" t="s">
        <v>47</v>
      </c>
      <c r="C59" s="47"/>
      <c r="D59" s="47"/>
      <c r="E59" s="47"/>
      <c r="F59" s="67"/>
      <c r="G59" s="45"/>
    </row>
    <row r="60" spans="1:11" ht="12.75" customHeight="1" x14ac:dyDescent="0.25">
      <c r="A60" s="12"/>
      <c r="B60" s="66" t="s">
        <v>48</v>
      </c>
      <c r="C60" s="47"/>
      <c r="D60" s="47"/>
      <c r="E60" s="47"/>
      <c r="F60" s="67"/>
      <c r="G60" s="45"/>
    </row>
    <row r="61" spans="1:11" ht="12.75" customHeight="1" x14ac:dyDescent="0.25">
      <c r="A61" s="12"/>
      <c r="B61" s="66" t="s">
        <v>49</v>
      </c>
      <c r="C61" s="47"/>
      <c r="D61" s="47"/>
      <c r="E61" s="47"/>
      <c r="F61" s="67"/>
      <c r="G61" s="45"/>
    </row>
    <row r="62" spans="1:11" ht="13.5" customHeight="1" x14ac:dyDescent="0.25">
      <c r="A62" s="5"/>
      <c r="B62" s="66" t="s">
        <v>50</v>
      </c>
      <c r="C62" s="47"/>
      <c r="D62" s="47"/>
      <c r="E62" s="47"/>
      <c r="F62" s="67"/>
      <c r="G62" s="45"/>
    </row>
    <row r="63" spans="1:11" ht="12" customHeight="1" x14ac:dyDescent="0.25">
      <c r="A63" s="2"/>
      <c r="B63" s="66" t="s">
        <v>51</v>
      </c>
      <c r="C63" s="47"/>
      <c r="D63" s="47"/>
      <c r="E63" s="47"/>
      <c r="F63" s="67"/>
      <c r="G63" s="45"/>
    </row>
    <row r="64" spans="1:11" ht="12" customHeight="1" thickBot="1" x14ac:dyDescent="0.3">
      <c r="A64" s="5"/>
      <c r="B64" s="68" t="s">
        <v>52</v>
      </c>
      <c r="C64" s="69"/>
      <c r="D64" s="69"/>
      <c r="E64" s="69"/>
      <c r="F64" s="70"/>
      <c r="G64" s="45"/>
    </row>
    <row r="65" spans="1:7" ht="24" customHeight="1" x14ac:dyDescent="0.25">
      <c r="A65" s="5"/>
      <c r="B65" s="61"/>
      <c r="C65" s="47"/>
      <c r="D65" s="47"/>
      <c r="E65" s="47"/>
      <c r="F65" s="47"/>
      <c r="G65" s="45"/>
    </row>
    <row r="66" spans="1:7" ht="12.75" customHeight="1" thickBot="1" x14ac:dyDescent="0.3">
      <c r="A66" s="12"/>
      <c r="B66" s="85" t="s">
        <v>53</v>
      </c>
      <c r="C66" s="86"/>
      <c r="D66" s="60"/>
      <c r="E66" s="39"/>
      <c r="F66" s="39"/>
      <c r="G66" s="45"/>
    </row>
    <row r="67" spans="1:7" ht="13.5" customHeight="1" x14ac:dyDescent="0.25">
      <c r="A67" s="5"/>
      <c r="B67" s="53" t="s">
        <v>38</v>
      </c>
      <c r="C67" s="40" t="s">
        <v>54</v>
      </c>
      <c r="D67" s="54" t="s">
        <v>55</v>
      </c>
      <c r="E67" s="39"/>
      <c r="F67" s="39"/>
      <c r="G67" s="45"/>
    </row>
    <row r="68" spans="1:7" ht="12" customHeight="1" x14ac:dyDescent="0.25">
      <c r="A68" s="2"/>
      <c r="B68" s="55" t="s">
        <v>56</v>
      </c>
      <c r="C68" s="41">
        <f>+G24</f>
        <v>1325000</v>
      </c>
      <c r="D68" s="56">
        <f>(C68/C74)</f>
        <v>0.47574703865919332</v>
      </c>
      <c r="E68" s="39"/>
      <c r="F68" s="39"/>
      <c r="G68" s="45"/>
    </row>
    <row r="69" spans="1:7" ht="12" customHeight="1" x14ac:dyDescent="0.25">
      <c r="A69" s="48"/>
      <c r="B69" s="55" t="s">
        <v>57</v>
      </c>
      <c r="C69" s="41">
        <f>+G29</f>
        <v>0</v>
      </c>
      <c r="D69" s="56">
        <v>0</v>
      </c>
      <c r="E69" s="39"/>
      <c r="F69" s="39"/>
      <c r="G69" s="45"/>
    </row>
    <row r="70" spans="1:7" ht="12" customHeight="1" x14ac:dyDescent="0.25">
      <c r="A70" s="48"/>
      <c r="B70" s="55" t="s">
        <v>58</v>
      </c>
      <c r="C70" s="41">
        <f>+G34</f>
        <v>482999.99999999994</v>
      </c>
      <c r="D70" s="56">
        <f>(C70/C74)</f>
        <v>0.17342326013010592</v>
      </c>
      <c r="E70" s="39"/>
      <c r="F70" s="39"/>
      <c r="G70" s="45"/>
    </row>
    <row r="71" spans="1:7" ht="12" customHeight="1" x14ac:dyDescent="0.25">
      <c r="A71" s="48"/>
      <c r="B71" s="55" t="s">
        <v>29</v>
      </c>
      <c r="C71" s="41">
        <f>+G44</f>
        <v>646970.03</v>
      </c>
      <c r="D71" s="56">
        <f>(C71/C74)</f>
        <v>0.23229741575377319</v>
      </c>
      <c r="E71" s="39"/>
      <c r="F71" s="39"/>
      <c r="G71" s="45"/>
    </row>
    <row r="72" spans="1:7" ht="12" customHeight="1" x14ac:dyDescent="0.25">
      <c r="A72" s="48"/>
      <c r="B72" s="55" t="s">
        <v>59</v>
      </c>
      <c r="C72" s="42">
        <f>+G49</f>
        <v>197500</v>
      </c>
      <c r="D72" s="56">
        <f>(C72/C74)</f>
        <v>7.0913237837879756E-2</v>
      </c>
      <c r="E72" s="44"/>
      <c r="F72" s="44"/>
      <c r="G72" s="45"/>
    </row>
    <row r="73" spans="1:7" ht="12" customHeight="1" x14ac:dyDescent="0.25">
      <c r="A73" s="48"/>
      <c r="B73" s="55" t="s">
        <v>60</v>
      </c>
      <c r="C73" s="42">
        <f>+G52</f>
        <v>132623.50150000001</v>
      </c>
      <c r="D73" s="56">
        <f>(C73/C74)</f>
        <v>4.7619047619047616E-2</v>
      </c>
      <c r="E73" s="44"/>
      <c r="F73" s="44"/>
      <c r="G73" s="45"/>
    </row>
    <row r="74" spans="1:7" ht="12" customHeight="1" thickBot="1" x14ac:dyDescent="0.3">
      <c r="A74" s="48"/>
      <c r="B74" s="57" t="s">
        <v>61</v>
      </c>
      <c r="C74" s="58">
        <f>SUM(C68:C73)</f>
        <v>2785093.5315000005</v>
      </c>
      <c r="D74" s="59">
        <f>SUM(D68:D73)</f>
        <v>0.99999999999999978</v>
      </c>
      <c r="E74" s="44"/>
      <c r="F74" s="44"/>
      <c r="G74" s="45"/>
    </row>
    <row r="75" spans="1:7" ht="12.75" customHeight="1" x14ac:dyDescent="0.25">
      <c r="A75" s="48"/>
      <c r="B75" s="51"/>
      <c r="C75" s="50"/>
      <c r="D75" s="50"/>
      <c r="E75" s="50"/>
      <c r="F75" s="50"/>
      <c r="G75" s="45"/>
    </row>
    <row r="76" spans="1:7" ht="12" customHeight="1" x14ac:dyDescent="0.25">
      <c r="A76" s="48"/>
      <c r="B76" s="52"/>
      <c r="C76" s="50"/>
      <c r="D76" s="50"/>
      <c r="E76" s="50"/>
      <c r="F76" s="50"/>
      <c r="G76" s="45"/>
    </row>
    <row r="77" spans="1:7" ht="12" customHeight="1" thickBot="1" x14ac:dyDescent="0.3">
      <c r="A77" s="48"/>
      <c r="B77" s="72"/>
      <c r="C77" s="73" t="s">
        <v>62</v>
      </c>
      <c r="D77" s="74"/>
      <c r="E77" s="75"/>
      <c r="F77" s="43"/>
      <c r="G77" s="45"/>
    </row>
    <row r="78" spans="1:7" ht="12" customHeight="1" x14ac:dyDescent="0.25">
      <c r="A78" s="48"/>
      <c r="B78" s="76" t="s">
        <v>95</v>
      </c>
      <c r="C78" s="77">
        <v>70</v>
      </c>
      <c r="D78" s="143">
        <f>+G9</f>
        <v>100</v>
      </c>
      <c r="E78" s="78">
        <v>160</v>
      </c>
      <c r="F78" s="71"/>
      <c r="G78" s="46"/>
    </row>
    <row r="79" spans="1:7" ht="12" customHeight="1" thickBot="1" x14ac:dyDescent="0.3">
      <c r="A79" s="48"/>
      <c r="B79" s="57" t="s">
        <v>96</v>
      </c>
      <c r="C79" s="58">
        <f>+C74/C78</f>
        <v>39787.05045000001</v>
      </c>
      <c r="D79" s="58">
        <f>+C74/D78</f>
        <v>27850.935315000006</v>
      </c>
      <c r="E79" s="79">
        <f>+C74/E78</f>
        <v>17406.834571875002</v>
      </c>
      <c r="F79" s="71"/>
      <c r="G79" s="46"/>
    </row>
    <row r="80" spans="1:7" ht="12" customHeight="1" x14ac:dyDescent="0.25">
      <c r="A80" s="48"/>
      <c r="B80" s="62" t="s">
        <v>63</v>
      </c>
      <c r="C80" s="47"/>
      <c r="D80" s="47"/>
      <c r="E80" s="47"/>
      <c r="F80" s="47"/>
      <c r="G80" s="47"/>
    </row>
    <row r="81" spans="1:1" ht="12" customHeight="1" x14ac:dyDescent="0.25">
      <c r="A81" s="48"/>
    </row>
    <row r="82" spans="1:1" ht="12.75" customHeight="1" x14ac:dyDescent="0.25">
      <c r="A82" s="48"/>
    </row>
    <row r="83" spans="1:1" ht="12.75" customHeight="1" x14ac:dyDescent="0.25">
      <c r="A83" s="48"/>
    </row>
    <row r="84" spans="1:1" ht="15" customHeight="1" x14ac:dyDescent="0.25">
      <c r="A84" s="48"/>
    </row>
    <row r="85" spans="1:1" ht="12" customHeight="1" x14ac:dyDescent="0.25">
      <c r="A85" s="48"/>
    </row>
    <row r="86" spans="1:1" ht="12" customHeight="1" x14ac:dyDescent="0.25">
      <c r="A86" s="48"/>
    </row>
    <row r="87" spans="1:1" ht="12" customHeight="1" x14ac:dyDescent="0.25">
      <c r="A87" s="48"/>
    </row>
    <row r="88" spans="1:1" ht="12" customHeight="1" x14ac:dyDescent="0.25">
      <c r="A88" s="48"/>
    </row>
    <row r="89" spans="1:1" ht="12" customHeight="1" x14ac:dyDescent="0.25">
      <c r="A89" s="48"/>
    </row>
    <row r="90" spans="1:1" ht="12" customHeight="1" x14ac:dyDescent="0.25">
      <c r="A90" s="48"/>
    </row>
    <row r="91" spans="1:1" ht="12" customHeight="1" x14ac:dyDescent="0.25">
      <c r="A91" s="48"/>
    </row>
    <row r="92" spans="1:1" ht="12.75" customHeight="1" x14ac:dyDescent="0.25">
      <c r="A92" s="48"/>
    </row>
    <row r="93" spans="1:1" ht="12" customHeight="1" x14ac:dyDescent="0.25">
      <c r="A93" s="48"/>
    </row>
    <row r="94" spans="1:1" ht="12.75" customHeight="1" x14ac:dyDescent="0.25">
      <c r="A94" s="48"/>
    </row>
    <row r="95" spans="1:1" ht="12" customHeight="1" x14ac:dyDescent="0.25">
      <c r="A95" s="38"/>
    </row>
    <row r="96" spans="1:1" ht="12" customHeight="1" x14ac:dyDescent="0.25">
      <c r="A96" s="48"/>
    </row>
    <row r="97" spans="1:1" ht="12.75" customHeight="1" x14ac:dyDescent="0.25">
      <c r="A97" s="48"/>
    </row>
    <row r="98" spans="1:1" ht="15.6" customHeight="1" x14ac:dyDescent="0.25">
      <c r="A98" s="4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100 OVINOS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2022-07-25T21:37:23Z</dcterms:modified>
</cp:coreProperties>
</file>