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580A5430ADF2499250A9415C8C1BB4148A518D0A" xr6:coauthVersionLast="47" xr6:coauthVersionMax="47" xr10:uidLastSave="{00000000-0000-0000-0000-000000000000}"/>
  <bookViews>
    <workbookView xWindow="0" yWindow="0" windowWidth="15585" windowHeight="11565" xr2:uid="{00000000-000D-0000-FFFF-FFFF00000000}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23" i="1"/>
  <c r="G22" i="1"/>
  <c r="G21" i="1"/>
  <c r="G48" i="1" l="1"/>
  <c r="G44" i="1" l="1"/>
  <c r="C71" i="1" s="1"/>
  <c r="G33" i="1"/>
  <c r="G34" i="1" s="1"/>
  <c r="C70" i="1" s="1"/>
  <c r="G49" i="1"/>
  <c r="C72" i="1" s="1"/>
  <c r="G29" i="1"/>
  <c r="C69" i="1" s="1"/>
  <c r="G12" i="1"/>
  <c r="G54" i="1" s="1"/>
  <c r="G24" i="1"/>
  <c r="C68" i="1" s="1"/>
  <c r="G51" i="1" l="1"/>
  <c r="G52" i="1" s="1"/>
  <c r="G53" i="1" l="1"/>
  <c r="C79" i="1" s="1"/>
  <c r="C73" i="1"/>
  <c r="G55" i="1"/>
  <c r="E79" i="1"/>
  <c r="D79" i="1"/>
  <c r="C74" i="1" l="1"/>
  <c r="D73" i="1"/>
  <c r="D71" i="1" l="1"/>
  <c r="D70" i="1"/>
  <c r="D68" i="1"/>
  <c r="D72" i="1"/>
  <c r="D74" i="1" l="1"/>
</calcChain>
</file>

<file path=xl/sharedStrings.xml><?xml version="1.0" encoding="utf-8"?>
<sst xmlns="http://schemas.openxmlformats.org/spreadsheetml/2006/main" count="123" uniqueCount="92">
  <si>
    <t>RUBRO O CULTIVO</t>
  </si>
  <si>
    <t>OVINO</t>
  </si>
  <si>
    <t>RENDIMIENTO (CABEZAS /HAS.)</t>
  </si>
  <si>
    <t xml:space="preserve">VARIEDAD </t>
  </si>
  <si>
    <t>suffoik Down</t>
  </si>
  <si>
    <t>FECHA ESTIMADA  PRECIO VENTA</t>
  </si>
  <si>
    <t>ENERO 2023</t>
  </si>
  <si>
    <t>NIVEL TECNOLÓGICO</t>
  </si>
  <si>
    <t>Medio</t>
  </si>
  <si>
    <t>PRECIO ESPERADO ($/Cabeza)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</si>
  <si>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</si>
  <si>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</si>
  <si>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</si>
  <si>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</si>
  <si>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</si>
  <si>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</si>
  <si>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</si>
  <si>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</si>
  <si>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</si>
  <si>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</si>
  <si>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</si>
  <si>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</si>
  <si>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</si>
  <si>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alimentación- sanidad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</si>
  <si>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</si>
  <si>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</si>
  <si>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</si>
  <si>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</si>
  <si>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</si>
  <si>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</si>
  <si>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</si>
  <si>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</si>
  <si>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</si>
  <si>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</si>
  <si>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Mayo-Junio-Octubre</t>
  </si>
  <si>
    <t>manejo alimentación</t>
  </si>
  <si>
    <t>Méd. Veterinario</t>
  </si>
  <si>
    <t>Abril-Agosto-Noviembre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</si>
  <si>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</si>
  <si>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</si>
  <si>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</si>
  <si>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</si>
  <si>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</si>
  <si>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</si>
  <si>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</si>
  <si>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</si>
  <si>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</si>
  <si>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</si>
  <si>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0,5 Lt</t>
  </si>
  <si>
    <t>Ex. coproparasitario</t>
  </si>
  <si>
    <t>Un</t>
  </si>
  <si>
    <t>Vacuna Clostridium</t>
  </si>
  <si>
    <t>250 ml</t>
  </si>
  <si>
    <t>Diciembre-Agosto</t>
  </si>
  <si>
    <t>Identificación crotales</t>
  </si>
  <si>
    <t>Enero-Septiembre</t>
  </si>
  <si>
    <t>Fardos</t>
  </si>
  <si>
    <t>Abril-Agosto</t>
  </si>
  <si>
    <t>Sales Minerales</t>
  </si>
  <si>
    <t>Kg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</si>
  <si>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</si>
  <si>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</si>
  <si>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</si>
  <si>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</si>
  <si>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</si>
  <si>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</si>
  <si>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</si>
  <si>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</si>
  <si>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</si>
  <si>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</si>
  <si>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</si>
  <si>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</si>
  <si>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</si>
  <si>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</si>
  <si>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</si>
  <si>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</si>
  <si>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</si>
  <si>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</si>
  <si>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</si>
  <si>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</si>
  <si>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</si>
  <si>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</si>
  <si>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</si>
  <si>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</si>
  <si>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</si>
  <si>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</si>
  <si>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</si>
  <si>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</si>
  <si>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($/CABEZAS)</t>
  </si>
  <si>
    <t>Rendimiento (CABEZAS/hà)</t>
  </si>
  <si>
    <t>Costo unitario ($/CABEZAS)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</si>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</sst>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right" wrapText="1"/>
    </xf>
    <xf numFmtId="3" fontId="4" fillId="2" borderId="58" xfId="0" applyNumberFormat="1" applyFont="1" applyFill="1" applyBorder="1" applyAlignment="1">
      <alignment horizontal="right" wrapText="1"/>
    </xf>
    <xf numFmtId="0" fontId="16" fillId="0" borderId="55" xfId="0" applyFont="1" applyBorder="1" applyAlignment="1">
      <alignment horizontal="center"/>
    </xf>
    <xf numFmtId="0" fontId="16" fillId="0" borderId="55" xfId="0" applyFont="1" applyFill="1" applyBorder="1"/>
    <xf numFmtId="0" fontId="16" fillId="0" borderId="55" xfId="0" applyFont="1" applyBorder="1" applyAlignment="1">
      <alignment horizontal="left" vertical="center" wrapText="1"/>
    </xf>
    <xf numFmtId="0" fontId="17" fillId="0" borderId="55" xfId="0" applyFont="1" applyBorder="1" applyAlignment="1">
      <alignment horizontal="left"/>
    </xf>
    <xf numFmtId="3" fontId="16" fillId="10" borderId="55" xfId="0" applyNumberFormat="1" applyFont="1" applyFill="1" applyBorder="1"/>
    <xf numFmtId="0" fontId="16" fillId="0" borderId="55" xfId="1" applyFont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2"/>
  <sheetViews>
    <sheetView showGridLines="0" tabSelected="1" topLeftCell="A43" zoomScale="130" zoomScaleNormal="130" workbookViewId="0">
      <selection activeCell="C16" sqref="C16"/>
    </sheetView>
  </sheetViews>
  <sheetFormatPr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3" t="s">
        <v>2</v>
      </c>
      <c r="F9" s="154"/>
      <c r="G9" s="9">
        <v>20</v>
      </c>
    </row>
    <row r="10" spans="1:7" ht="26.25" customHeight="1">
      <c r="A10" s="5"/>
      <c r="B10" s="10" t="s">
        <v>3</v>
      </c>
      <c r="C10" s="11" t="s">
        <v>4</v>
      </c>
      <c r="D10" s="12"/>
      <c r="E10" s="151" t="s">
        <v>5</v>
      </c>
      <c r="F10" s="152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1" t="s">
        <v>9</v>
      </c>
      <c r="F11" s="152"/>
      <c r="G11" s="14">
        <v>80000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1600000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1" t="s">
        <v>15</v>
      </c>
      <c r="F13" s="152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1" t="s">
        <v>19</v>
      </c>
      <c r="F14" s="152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57" t="s">
        <v>22</v>
      </c>
      <c r="F15" s="158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5" t="s">
        <v>24</v>
      </c>
      <c r="C17" s="156"/>
      <c r="D17" s="156"/>
      <c r="E17" s="156"/>
      <c r="F17" s="156"/>
      <c r="G17" s="156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16" t="s">
        <v>32</v>
      </c>
      <c r="C21" s="114" t="s">
        <v>33</v>
      </c>
      <c r="D21" s="114">
        <v>1</v>
      </c>
      <c r="E21" s="114" t="s">
        <v>34</v>
      </c>
      <c r="F21" s="106">
        <v>20000</v>
      </c>
      <c r="G21" s="106">
        <f>F21*D21</f>
        <v>20000</v>
      </c>
    </row>
    <row r="22" spans="1:7" ht="12.75" customHeight="1">
      <c r="A22" s="25"/>
      <c r="B22" s="116" t="s">
        <v>35</v>
      </c>
      <c r="C22" s="114" t="s">
        <v>33</v>
      </c>
      <c r="D22" s="114">
        <v>5</v>
      </c>
      <c r="E22" s="114" t="s">
        <v>34</v>
      </c>
      <c r="F22" s="106">
        <v>20000</v>
      </c>
      <c r="G22" s="106">
        <f>+D22*F22</f>
        <v>100000</v>
      </c>
    </row>
    <row r="23" spans="1:7" ht="12.75" customHeight="1">
      <c r="A23" s="25"/>
      <c r="B23" s="115" t="s">
        <v>36</v>
      </c>
      <c r="C23" s="114" t="s">
        <v>33</v>
      </c>
      <c r="D23" s="114">
        <v>1</v>
      </c>
      <c r="E23" s="114" t="s">
        <v>37</v>
      </c>
      <c r="F23" s="106">
        <v>20000</v>
      </c>
      <c r="G23" s="106">
        <f>F23*D23</f>
        <v>20000</v>
      </c>
    </row>
    <row r="24" spans="1:7" ht="12.75" customHeight="1">
      <c r="A24" s="25"/>
      <c r="B24" s="33" t="s">
        <v>38</v>
      </c>
      <c r="C24" s="34"/>
      <c r="D24" s="34"/>
      <c r="E24" s="34"/>
      <c r="F24" s="35"/>
      <c r="G24" s="36">
        <f>SUM(G21:G23)</f>
        <v>140000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42" t="s">
        <v>26</v>
      </c>
      <c r="C27" s="43" t="s">
        <v>27</v>
      </c>
      <c r="D27" s="43" t="s">
        <v>28</v>
      </c>
      <c r="E27" s="42" t="s">
        <v>29</v>
      </c>
      <c r="F27" s="43" t="s">
        <v>30</v>
      </c>
      <c r="G27" s="42" t="s">
        <v>31</v>
      </c>
    </row>
    <row r="28" spans="1:7" ht="12" customHeight="1">
      <c r="A28" s="5"/>
      <c r="B28" s="44"/>
      <c r="C28" s="45"/>
      <c r="D28" s="45"/>
      <c r="E28" s="45"/>
      <c r="F28" s="95"/>
      <c r="G28" s="95"/>
    </row>
    <row r="29" spans="1:7" ht="12" customHeight="1">
      <c r="A29" s="5"/>
      <c r="B29" s="46" t="s">
        <v>40</v>
      </c>
      <c r="C29" s="47"/>
      <c r="D29" s="47"/>
      <c r="E29" s="47"/>
      <c r="F29" s="48"/>
      <c r="G29" s="96">
        <f>SUM(G28)</f>
        <v>0</v>
      </c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>
      <c r="A32" s="5"/>
      <c r="B32" s="52" t="s">
        <v>26</v>
      </c>
      <c r="C32" s="52" t="s">
        <v>27</v>
      </c>
      <c r="D32" s="52" t="s">
        <v>28</v>
      </c>
      <c r="E32" s="52" t="s">
        <v>29</v>
      </c>
      <c r="F32" s="53" t="s">
        <v>30</v>
      </c>
      <c r="G32" s="52" t="s">
        <v>31</v>
      </c>
    </row>
    <row r="33" spans="1:11" ht="12.75" customHeight="1">
      <c r="A33" s="25"/>
      <c r="B33" s="109"/>
      <c r="C33" s="110"/>
      <c r="D33" s="111"/>
      <c r="E33" s="112"/>
      <c r="F33" s="113"/>
      <c r="G33" s="113">
        <f t="shared" ref="G33" si="0">(D33*F33)</f>
        <v>0</v>
      </c>
    </row>
    <row r="34" spans="1:11" ht="12.75" customHeight="1">
      <c r="A34" s="5"/>
      <c r="B34" s="54" t="s">
        <v>42</v>
      </c>
      <c r="C34" s="55"/>
      <c r="D34" s="55"/>
      <c r="E34" s="55"/>
      <c r="F34" s="56"/>
      <c r="G34" s="57">
        <f>SUM(G33:G33)</f>
        <v>0</v>
      </c>
    </row>
    <row r="35" spans="1:11" ht="12" customHeight="1">
      <c r="A35" s="2"/>
      <c r="B35" s="49"/>
      <c r="C35" s="50"/>
      <c r="D35" s="50"/>
      <c r="E35" s="50"/>
      <c r="F35" s="51"/>
      <c r="G35" s="51"/>
    </row>
    <row r="36" spans="1:11" ht="12" customHeight="1">
      <c r="A36" s="5"/>
      <c r="B36" s="38" t="s">
        <v>43</v>
      </c>
      <c r="C36" s="39"/>
      <c r="D36" s="40"/>
      <c r="E36" s="40"/>
      <c r="F36" s="41"/>
      <c r="G36" s="41"/>
    </row>
    <row r="37" spans="1:11" ht="24" customHeight="1">
      <c r="A37" s="5"/>
      <c r="B37" s="53" t="s">
        <v>44</v>
      </c>
      <c r="C37" s="53" t="s">
        <v>45</v>
      </c>
      <c r="D37" s="53" t="s">
        <v>46</v>
      </c>
      <c r="E37" s="53" t="s">
        <v>29</v>
      </c>
      <c r="F37" s="53" t="s">
        <v>30</v>
      </c>
      <c r="G37" s="53" t="s">
        <v>31</v>
      </c>
      <c r="K37" s="94"/>
    </row>
    <row r="38" spans="1:11" ht="12.75" customHeight="1">
      <c r="A38" s="25"/>
      <c r="B38" s="117" t="s">
        <v>47</v>
      </c>
      <c r="C38" s="114" t="s">
        <v>48</v>
      </c>
      <c r="D38" s="108">
        <v>20</v>
      </c>
      <c r="E38" s="114" t="s">
        <v>34</v>
      </c>
      <c r="F38" s="107">
        <v>600</v>
      </c>
      <c r="G38" s="118">
        <f t="shared" ref="G38:G43" si="1">(F38*D38)*1.19</f>
        <v>14280</v>
      </c>
      <c r="K38" s="94"/>
    </row>
    <row r="39" spans="1:11" ht="12.75" customHeight="1">
      <c r="A39" s="25"/>
      <c r="B39" s="119" t="s">
        <v>49</v>
      </c>
      <c r="C39" s="114" t="s">
        <v>50</v>
      </c>
      <c r="D39" s="108">
        <v>20</v>
      </c>
      <c r="E39" s="114" t="s">
        <v>34</v>
      </c>
      <c r="F39" s="107">
        <v>1000</v>
      </c>
      <c r="G39" s="118">
        <f t="shared" si="1"/>
        <v>23800</v>
      </c>
    </row>
    <row r="40" spans="1:11" ht="12.75" customHeight="1">
      <c r="A40" s="25"/>
      <c r="B40" s="119" t="s">
        <v>51</v>
      </c>
      <c r="C40" s="114" t="s">
        <v>52</v>
      </c>
      <c r="D40" s="108">
        <v>20</v>
      </c>
      <c r="E40" s="114" t="s">
        <v>53</v>
      </c>
      <c r="F40" s="107">
        <v>5000</v>
      </c>
      <c r="G40" s="118">
        <f t="shared" si="1"/>
        <v>119000</v>
      </c>
    </row>
    <row r="41" spans="1:11" ht="12.75" customHeight="1">
      <c r="A41" s="25"/>
      <c r="B41" s="119" t="s">
        <v>54</v>
      </c>
      <c r="C41" s="114" t="s">
        <v>50</v>
      </c>
      <c r="D41" s="108">
        <v>20</v>
      </c>
      <c r="E41" s="114" t="s">
        <v>55</v>
      </c>
      <c r="F41" s="107">
        <v>2592</v>
      </c>
      <c r="G41" s="118">
        <f t="shared" si="1"/>
        <v>61689.599999999999</v>
      </c>
    </row>
    <row r="42" spans="1:11" ht="12.75" customHeight="1">
      <c r="A42" s="25"/>
      <c r="B42" s="119" t="s">
        <v>56</v>
      </c>
      <c r="C42" s="108" t="s">
        <v>50</v>
      </c>
      <c r="D42" s="108">
        <v>100</v>
      </c>
      <c r="E42" s="108" t="s">
        <v>57</v>
      </c>
      <c r="F42" s="107">
        <v>5000</v>
      </c>
      <c r="G42" s="118">
        <f>+D42*F42</f>
        <v>500000</v>
      </c>
    </row>
    <row r="43" spans="1:11" ht="12.75" customHeight="1">
      <c r="A43" s="25"/>
      <c r="B43" s="119" t="s">
        <v>58</v>
      </c>
      <c r="C43" s="114" t="s">
        <v>59</v>
      </c>
      <c r="D43" s="108">
        <v>1</v>
      </c>
      <c r="E43" s="114" t="s">
        <v>55</v>
      </c>
      <c r="F43" s="107">
        <v>9879</v>
      </c>
      <c r="G43" s="118">
        <f t="shared" si="1"/>
        <v>11756.01</v>
      </c>
    </row>
    <row r="44" spans="1:11" ht="13.5" customHeight="1">
      <c r="A44" s="5"/>
      <c r="B44" s="58" t="s">
        <v>60</v>
      </c>
      <c r="C44" s="59"/>
      <c r="D44" s="59"/>
      <c r="E44" s="59"/>
      <c r="F44" s="60"/>
      <c r="G44" s="61">
        <f>SUM(G38:G43)</f>
        <v>730525.61</v>
      </c>
    </row>
    <row r="45" spans="1:11" ht="12" customHeight="1">
      <c r="A45" s="2"/>
      <c r="B45" s="49"/>
      <c r="C45" s="50"/>
      <c r="D45" s="50"/>
      <c r="E45" s="62"/>
      <c r="F45" s="51"/>
      <c r="G45" s="51"/>
    </row>
    <row r="46" spans="1:11" ht="12" customHeight="1">
      <c r="A46" s="5"/>
      <c r="B46" s="38" t="s">
        <v>61</v>
      </c>
      <c r="C46" s="39"/>
      <c r="D46" s="40"/>
      <c r="E46" s="40"/>
      <c r="F46" s="41"/>
      <c r="G46" s="41"/>
    </row>
    <row r="47" spans="1:11" ht="24" customHeight="1">
      <c r="A47" s="5"/>
      <c r="B47" s="52" t="s">
        <v>62</v>
      </c>
      <c r="C47" s="53" t="s">
        <v>45</v>
      </c>
      <c r="D47" s="53" t="s">
        <v>46</v>
      </c>
      <c r="E47" s="52" t="s">
        <v>29</v>
      </c>
      <c r="F47" s="53" t="s">
        <v>30</v>
      </c>
      <c r="G47" s="52" t="s">
        <v>31</v>
      </c>
    </row>
    <row r="48" spans="1:11" ht="12.75" customHeight="1">
      <c r="A48" s="25"/>
      <c r="B48" s="97" t="s">
        <v>63</v>
      </c>
      <c r="C48" s="98" t="s">
        <v>45</v>
      </c>
      <c r="D48" s="99">
        <v>1</v>
      </c>
      <c r="E48" s="100" t="s">
        <v>64</v>
      </c>
      <c r="F48" s="101">
        <v>50000</v>
      </c>
      <c r="G48" s="99">
        <f>(D48*F48)</f>
        <v>50000</v>
      </c>
    </row>
    <row r="49" spans="1:7" ht="13.5" customHeight="1">
      <c r="A49" s="5"/>
      <c r="B49" s="102" t="s">
        <v>65</v>
      </c>
      <c r="C49" s="103"/>
      <c r="D49" s="103"/>
      <c r="E49" s="103"/>
      <c r="F49" s="104"/>
      <c r="G49" s="105">
        <f>SUM(G48)</f>
        <v>50000</v>
      </c>
    </row>
    <row r="50" spans="1:7" ht="12" customHeight="1">
      <c r="A50" s="2"/>
      <c r="B50" s="72"/>
      <c r="C50" s="72"/>
      <c r="D50" s="72"/>
      <c r="E50" s="72"/>
      <c r="F50" s="73"/>
      <c r="G50" s="73"/>
    </row>
    <row r="51" spans="1:7" ht="12" customHeight="1">
      <c r="A51" s="69"/>
      <c r="B51" s="74" t="s">
        <v>66</v>
      </c>
      <c r="C51" s="75"/>
      <c r="D51" s="75"/>
      <c r="E51" s="75"/>
      <c r="F51" s="75"/>
      <c r="G51" s="76">
        <f>G24+G29+G34+G44+G49</f>
        <v>920525.61</v>
      </c>
    </row>
    <row r="52" spans="1:7" ht="12" customHeight="1">
      <c r="A52" s="69"/>
      <c r="B52" s="77" t="s">
        <v>67</v>
      </c>
      <c r="C52" s="64"/>
      <c r="D52" s="64"/>
      <c r="E52" s="64"/>
      <c r="F52" s="64"/>
      <c r="G52" s="78">
        <f>G51*0.05</f>
        <v>46026.280500000001</v>
      </c>
    </row>
    <row r="53" spans="1:7" ht="12" customHeight="1">
      <c r="A53" s="69"/>
      <c r="B53" s="79" t="s">
        <v>68</v>
      </c>
      <c r="C53" s="63"/>
      <c r="D53" s="63"/>
      <c r="E53" s="63"/>
      <c r="F53" s="63"/>
      <c r="G53" s="80">
        <f>G52+G51</f>
        <v>966551.89049999998</v>
      </c>
    </row>
    <row r="54" spans="1:7" ht="12" customHeight="1">
      <c r="A54" s="69"/>
      <c r="B54" s="77" t="s">
        <v>69</v>
      </c>
      <c r="C54" s="64"/>
      <c r="D54" s="64"/>
      <c r="E54" s="64"/>
      <c r="F54" s="64"/>
      <c r="G54" s="78">
        <f>G12</f>
        <v>1600000</v>
      </c>
    </row>
    <row r="55" spans="1:7" ht="12" customHeight="1">
      <c r="A55" s="69"/>
      <c r="B55" s="81" t="s">
        <v>70</v>
      </c>
      <c r="C55" s="82"/>
      <c r="D55" s="82"/>
      <c r="E55" s="82"/>
      <c r="F55" s="82"/>
      <c r="G55" s="83">
        <f>G54-G53</f>
        <v>633448.10950000002</v>
      </c>
    </row>
    <row r="56" spans="1:7" ht="12" customHeight="1">
      <c r="A56" s="69"/>
      <c r="B56" s="70" t="s">
        <v>71</v>
      </c>
      <c r="C56" s="71"/>
      <c r="D56" s="71"/>
      <c r="E56" s="71"/>
      <c r="F56" s="71"/>
      <c r="G56" s="66"/>
    </row>
    <row r="57" spans="1:7" ht="12.75" customHeight="1" thickBot="1">
      <c r="A57" s="69"/>
      <c r="B57" s="84"/>
      <c r="C57" s="71"/>
      <c r="D57" s="71"/>
      <c r="E57" s="71"/>
      <c r="F57" s="71"/>
      <c r="G57" s="66"/>
    </row>
    <row r="58" spans="1:7" ht="12" customHeight="1">
      <c r="A58" s="69"/>
      <c r="B58" s="86" t="s">
        <v>72</v>
      </c>
      <c r="C58" s="87"/>
      <c r="D58" s="87"/>
      <c r="E58" s="87"/>
      <c r="F58" s="88"/>
      <c r="G58" s="66"/>
    </row>
    <row r="59" spans="1:7" ht="12" customHeight="1">
      <c r="A59" s="69"/>
      <c r="B59" s="89" t="s">
        <v>73</v>
      </c>
      <c r="C59" s="68"/>
      <c r="D59" s="68"/>
      <c r="E59" s="68"/>
      <c r="F59" s="90"/>
      <c r="G59" s="66"/>
    </row>
    <row r="60" spans="1:7" ht="12" customHeight="1">
      <c r="A60" s="69"/>
      <c r="B60" s="89" t="s">
        <v>74</v>
      </c>
      <c r="C60" s="68"/>
      <c r="D60" s="68"/>
      <c r="E60" s="68"/>
      <c r="F60" s="90"/>
      <c r="G60" s="66"/>
    </row>
    <row r="61" spans="1:7" ht="12" customHeight="1">
      <c r="A61" s="69"/>
      <c r="B61" s="89" t="s">
        <v>75</v>
      </c>
      <c r="C61" s="68"/>
      <c r="D61" s="68"/>
      <c r="E61" s="68"/>
      <c r="F61" s="90"/>
      <c r="G61" s="66"/>
    </row>
    <row r="62" spans="1:7" ht="12" customHeight="1">
      <c r="A62" s="69"/>
      <c r="B62" s="89" t="s">
        <v>76</v>
      </c>
      <c r="C62" s="68"/>
      <c r="D62" s="68"/>
      <c r="E62" s="68"/>
      <c r="F62" s="90"/>
      <c r="G62" s="66"/>
    </row>
    <row r="63" spans="1:7" ht="12" customHeight="1">
      <c r="A63" s="69"/>
      <c r="B63" s="89" t="s">
        <v>77</v>
      </c>
      <c r="C63" s="68"/>
      <c r="D63" s="68"/>
      <c r="E63" s="68"/>
      <c r="F63" s="90"/>
      <c r="G63" s="66"/>
    </row>
    <row r="64" spans="1:7" ht="12.75" customHeight="1" thickBot="1">
      <c r="A64" s="69"/>
      <c r="B64" s="91" t="s">
        <v>78</v>
      </c>
      <c r="C64" s="92"/>
      <c r="D64" s="92"/>
      <c r="E64" s="92"/>
      <c r="F64" s="93"/>
      <c r="G64" s="66"/>
    </row>
    <row r="65" spans="1:7" ht="12.75" customHeight="1">
      <c r="A65" s="69"/>
      <c r="B65" s="85"/>
      <c r="C65" s="68"/>
      <c r="D65" s="68"/>
      <c r="E65" s="68"/>
      <c r="F65" s="68"/>
      <c r="G65" s="66"/>
    </row>
    <row r="66" spans="1:7" ht="15" customHeight="1" thickBot="1">
      <c r="A66" s="69"/>
      <c r="B66" s="149" t="s">
        <v>79</v>
      </c>
      <c r="C66" s="150"/>
      <c r="D66" s="120"/>
      <c r="E66" s="121"/>
      <c r="F66" s="121"/>
      <c r="G66" s="66"/>
    </row>
    <row r="67" spans="1:7" ht="12" customHeight="1">
      <c r="A67" s="69"/>
      <c r="B67" s="122" t="s">
        <v>62</v>
      </c>
      <c r="C67" s="123" t="s">
        <v>80</v>
      </c>
      <c r="D67" s="124" t="s">
        <v>81</v>
      </c>
      <c r="E67" s="121"/>
      <c r="F67" s="121"/>
      <c r="G67" s="66"/>
    </row>
    <row r="68" spans="1:7" ht="12" customHeight="1">
      <c r="A68" s="69"/>
      <c r="B68" s="125" t="s">
        <v>82</v>
      </c>
      <c r="C68" s="126">
        <f>G24</f>
        <v>140000</v>
      </c>
      <c r="D68" s="127">
        <f>(C68/C74)</f>
        <v>0.1448447842025094</v>
      </c>
      <c r="E68" s="121"/>
      <c r="F68" s="121"/>
      <c r="G68" s="66"/>
    </row>
    <row r="69" spans="1:7" ht="12" customHeight="1">
      <c r="A69" s="69"/>
      <c r="B69" s="125" t="s">
        <v>83</v>
      </c>
      <c r="C69" s="126">
        <f>G29</f>
        <v>0</v>
      </c>
      <c r="D69" s="127">
        <v>0</v>
      </c>
      <c r="E69" s="121"/>
      <c r="F69" s="121"/>
      <c r="G69" s="66"/>
    </row>
    <row r="70" spans="1:7" ht="12" customHeight="1">
      <c r="A70" s="69"/>
      <c r="B70" s="125" t="s">
        <v>84</v>
      </c>
      <c r="C70" s="126">
        <f>G34</f>
        <v>0</v>
      </c>
      <c r="D70" s="127">
        <f>(C70/C74)</f>
        <v>0</v>
      </c>
      <c r="E70" s="121"/>
      <c r="F70" s="121"/>
      <c r="G70" s="66"/>
    </row>
    <row r="71" spans="1:7" ht="12" customHeight="1">
      <c r="A71" s="69"/>
      <c r="B71" s="125" t="s">
        <v>44</v>
      </c>
      <c r="C71" s="126">
        <f>G44</f>
        <v>730525.61</v>
      </c>
      <c r="D71" s="127">
        <f>(C71/C74)</f>
        <v>0.75580588810611815</v>
      </c>
      <c r="E71" s="121"/>
      <c r="F71" s="121"/>
      <c r="G71" s="66"/>
    </row>
    <row r="72" spans="1:7" ht="12" customHeight="1">
      <c r="A72" s="69"/>
      <c r="B72" s="125" t="s">
        <v>85</v>
      </c>
      <c r="C72" s="128">
        <f>G49</f>
        <v>50000</v>
      </c>
      <c r="D72" s="127">
        <f>(C72/C74)</f>
        <v>5.1730280072324789E-2</v>
      </c>
      <c r="E72" s="129"/>
      <c r="F72" s="129"/>
      <c r="G72" s="66"/>
    </row>
    <row r="73" spans="1:7" ht="12" customHeight="1">
      <c r="A73" s="69"/>
      <c r="B73" s="125" t="s">
        <v>86</v>
      </c>
      <c r="C73" s="128">
        <f>G52</f>
        <v>46026.280500000001</v>
      </c>
      <c r="D73" s="127">
        <f>(C73/C74)</f>
        <v>4.7619047619047623E-2</v>
      </c>
      <c r="E73" s="129"/>
      <c r="F73" s="129"/>
      <c r="G73" s="66"/>
    </row>
    <row r="74" spans="1:7" ht="12.75" customHeight="1" thickBot="1">
      <c r="A74" s="69"/>
      <c r="B74" s="130" t="s">
        <v>87</v>
      </c>
      <c r="C74" s="131">
        <f>SUM(C68:C73)</f>
        <v>966551.89049999998</v>
      </c>
      <c r="D74" s="132">
        <f>SUM(D68:D73)</f>
        <v>1</v>
      </c>
      <c r="E74" s="129"/>
      <c r="F74" s="129"/>
      <c r="G74" s="66"/>
    </row>
    <row r="75" spans="1:7" ht="12" customHeight="1">
      <c r="A75" s="69"/>
      <c r="B75" s="133"/>
      <c r="C75" s="134"/>
      <c r="D75" s="134"/>
      <c r="E75" s="134"/>
      <c r="F75" s="134"/>
      <c r="G75" s="66"/>
    </row>
    <row r="76" spans="1:7" ht="12.75" customHeight="1">
      <c r="A76" s="69"/>
      <c r="B76" s="135"/>
      <c r="C76" s="134"/>
      <c r="D76" s="134"/>
      <c r="E76" s="134"/>
      <c r="F76" s="134"/>
      <c r="G76" s="66"/>
    </row>
    <row r="77" spans="1:7" ht="12" customHeight="1" thickBot="1">
      <c r="A77" s="65"/>
      <c r="B77" s="136"/>
      <c r="C77" s="137" t="s">
        <v>88</v>
      </c>
      <c r="D77" s="138"/>
      <c r="E77" s="139"/>
      <c r="F77" s="140"/>
      <c r="G77" s="66"/>
    </row>
    <row r="78" spans="1:7" ht="12" customHeight="1">
      <c r="A78" s="69"/>
      <c r="B78" s="141" t="s">
        <v>89</v>
      </c>
      <c r="C78" s="142">
        <v>18</v>
      </c>
      <c r="D78" s="142">
        <v>20</v>
      </c>
      <c r="E78" s="143">
        <v>22</v>
      </c>
      <c r="F78" s="144"/>
      <c r="G78" s="67"/>
    </row>
    <row r="79" spans="1:7" ht="12.75" customHeight="1" thickBot="1">
      <c r="A79" s="69"/>
      <c r="B79" s="130" t="s">
        <v>90</v>
      </c>
      <c r="C79" s="131">
        <f>(G53/C78)</f>
        <v>53697.327250000002</v>
      </c>
      <c r="D79" s="131">
        <f>(G53/D78)</f>
        <v>48327.594525</v>
      </c>
      <c r="E79" s="145">
        <f>(G53/E78)</f>
        <v>43934.176840909087</v>
      </c>
      <c r="F79" s="144"/>
      <c r="G79" s="67"/>
    </row>
    <row r="80" spans="1:7" ht="15.6" customHeight="1">
      <c r="A80" s="69"/>
      <c r="B80" s="146" t="s">
        <v>91</v>
      </c>
      <c r="C80" s="147"/>
      <c r="D80" s="147"/>
      <c r="E80" s="147"/>
      <c r="F80" s="147"/>
      <c r="G80" s="147"/>
    </row>
    <row r="81" spans="2:7" ht="11.25" customHeight="1">
      <c r="B81" s="148"/>
      <c r="C81" s="148"/>
      <c r="D81" s="148"/>
      <c r="E81" s="148"/>
      <c r="F81" s="148"/>
      <c r="G81" s="148"/>
    </row>
    <row r="82" spans="2:7" ht="11.25" customHeight="1">
      <c r="B82" s="148"/>
      <c r="C82" s="148"/>
      <c r="D82" s="148"/>
      <c r="E82" s="148"/>
      <c r="F82" s="148"/>
      <c r="G82" s="14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2022-06-22T12:35:39Z</dcterms:modified>
  <cp:category/>
  <cp:contentStatus/>
</cp:coreProperties>
</file>