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COCHE\"/>
    </mc:Choice>
  </mc:AlternateContent>
  <bookViews>
    <workbookView xWindow="0" yWindow="0" windowWidth="19200" windowHeight="730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C74" i="1" s="1"/>
  <c r="G42" i="1"/>
  <c r="G22" i="1"/>
  <c r="G23" i="1"/>
  <c r="G24" i="1"/>
  <c r="G25" i="1"/>
  <c r="G26" i="1" l="1"/>
  <c r="C70" i="1" s="1"/>
  <c r="G51" i="1"/>
  <c r="G45" i="1"/>
  <c r="G44" i="1"/>
  <c r="G41" i="1"/>
  <c r="G12" i="1"/>
  <c r="G56" i="1" s="1"/>
  <c r="G46" i="1" l="1"/>
  <c r="C73" i="1" s="1"/>
  <c r="G53" i="1" l="1"/>
  <c r="G54" i="1" s="1"/>
  <c r="G55" i="1" l="1"/>
  <c r="C75" i="1"/>
  <c r="D81" i="1" l="1"/>
  <c r="G57" i="1"/>
  <c r="E81" i="1"/>
  <c r="C81" i="1"/>
  <c r="C76" i="1"/>
  <c r="D73" i="1" l="1"/>
  <c r="D70" i="1"/>
  <c r="D72" i="1"/>
  <c r="D74" i="1"/>
  <c r="D75" i="1"/>
  <c r="D76" i="1" l="1"/>
</calcChain>
</file>

<file path=xl/sharedStrings.xml><?xml version="1.0" encoding="utf-8"?>
<sst xmlns="http://schemas.openxmlformats.org/spreadsheetml/2006/main" count="123" uniqueCount="96">
  <si>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</si>
  <si>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</si>
  <si>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</si>
  <si>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</si>
  <si>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</si>
  <si>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</si>
  <si>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</si>
  <si>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</si>
  <si>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</si>
  <si>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</si>
  <si>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</si>
  <si>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</si>
  <si>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</si>
  <si>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</si>
  <si>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</si>
  <si>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</si>
  <si>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</si>
  <si>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</si>
  <si>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</si>
  <si>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</si>
  <si>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</si>
  <si>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</si>
  <si>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</si>
  <si>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</si>
  <si>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</si>
  <si>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</si>
  <si>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</si>
  <si>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</si>
  <si>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</si>
  <si>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</si>
  <si>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</si>
  <si>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</si>
  <si>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</si>
  <si>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</si>
  <si>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</si>
  <si>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</si>
  <si>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</si>
  <si>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</si>
  <si>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</si>
  <si>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</si>
  <si>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</si>
  <si>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</si>
  <si>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</si>
  <si>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</si>
  <si>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</si>
  <si>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</si>
  <si>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</si>
  <si>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</si>
  <si>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</si>
  <si>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</si>
  <si>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</si>
  <si>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</si>
  <si>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</si>
  <si>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</si>
  <si>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</si>
  <si>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</si>
  <si>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</si>
  <si>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</si>
  <si>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OVINOS</t>
  </si>
  <si>
    <t>VARIAS/MEZCLAS</t>
  </si>
  <si>
    <t>ARAUCANÍA</t>
  </si>
  <si>
    <t>LONCOCHE</t>
  </si>
  <si>
    <t>Loncoche, Gorbea</t>
  </si>
  <si>
    <t>Consumo local</t>
  </si>
  <si>
    <t>MANEJO DEL REBAÑO</t>
  </si>
  <si>
    <t>Alimentación</t>
  </si>
  <si>
    <t>Julio-Septiembre</t>
  </si>
  <si>
    <t>Sanitario</t>
  </si>
  <si>
    <t>Abril - Septiembre</t>
  </si>
  <si>
    <t>Esquila</t>
  </si>
  <si>
    <t>Diciembre</t>
  </si>
  <si>
    <t>Ventas</t>
  </si>
  <si>
    <t>MANEJO DE PRADERAS Y ALIMENTACIÓN</t>
  </si>
  <si>
    <t>Fertilización de pradera</t>
  </si>
  <si>
    <t>Fardos</t>
  </si>
  <si>
    <t>MANEJO SANITARIO</t>
  </si>
  <si>
    <t>Antiparasitario interno</t>
  </si>
  <si>
    <t>ml</t>
  </si>
  <si>
    <t>Mayo-Noviembre</t>
  </si>
  <si>
    <t>Clostribac-8</t>
  </si>
  <si>
    <t>Dosis</t>
  </si>
  <si>
    <t>Mantención cercos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</si>
  <si>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</si>
  <si>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</si>
  <si>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</si>
  <si>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de carne/Há.)</t>
  </si>
  <si>
    <t>Diciembre 2022</t>
  </si>
  <si>
    <t>Diciembre 2022 /Enero2023</t>
  </si>
  <si>
    <t>u</t>
  </si>
  <si>
    <t>Enero-Diciembre</t>
  </si>
  <si>
    <t>$/há</t>
  </si>
  <si>
    <t>ESCENARIOS COSTO UNITARIO  ($/kilos de carne)</t>
  </si>
  <si>
    <t>Costo unitario ($/kg de carne) (*)</t>
  </si>
  <si>
    <t>Marzo-Septienbre</t>
  </si>
  <si>
    <t>Marzo-Septiembre</t>
  </si>
  <si>
    <t>Rendimiento (kg de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</si>
</sst>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6" fontId="1" fillId="0" borderId="21" applyFont="0" applyFill="0" applyBorder="0" applyAlignment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center" wrapText="1"/>
    </xf>
    <xf numFmtId="0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right" wrapText="1"/>
    </xf>
    <xf numFmtId="3" fontId="2" fillId="2" borderId="1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3" fillId="2" borderId="21" xfId="0" applyFont="1" applyFill="1" applyBorder="1" applyAlignment="1">
      <alignment vertic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9" fillId="0" borderId="54" xfId="0" applyFont="1" applyBorder="1"/>
    <xf numFmtId="0" fontId="9" fillId="0" borderId="54" xfId="0" applyFont="1" applyBorder="1" applyAlignment="1">
      <alignment horizontal="center"/>
    </xf>
    <xf numFmtId="167" fontId="9" fillId="0" borderId="54" xfId="1" applyNumberFormat="1" applyFont="1" applyBorder="1"/>
    <xf numFmtId="49" fontId="7" fillId="9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/>
    <xf numFmtId="0" fontId="10" fillId="0" borderId="54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10" fillId="0" borderId="54" xfId="0" applyFont="1" applyBorder="1"/>
    <xf numFmtId="49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0" fontId="2" fillId="2" borderId="23" xfId="0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2" borderId="46" xfId="0" applyFont="1" applyFill="1" applyBorder="1" applyAlignment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8" borderId="41" xfId="0" applyFont="1" applyFill="1" applyBorder="1" applyAlignment="1"/>
    <xf numFmtId="0" fontId="2" fillId="6" borderId="21" xfId="0" applyFont="1" applyFill="1" applyBorder="1" applyAlignment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/>
    </xf>
    <xf numFmtId="49" fontId="2" fillId="7" borderId="33" xfId="0" applyNumberFormat="1" applyFont="1" applyFill="1" applyBorder="1" applyAlignment="1"/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7" fillId="8" borderId="20" xfId="0" applyFont="1" applyFill="1" applyBorder="1" applyAlignment="1">
      <alignment vertical="center"/>
    </xf>
    <xf numFmtId="49" fontId="5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0" fontId="4" fillId="7" borderId="53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vertical="center" wrapText="1"/>
    </xf>
    <xf numFmtId="49" fontId="2" fillId="2" borderId="55" xfId="0" applyNumberFormat="1" applyFont="1" applyFill="1" applyBorder="1" applyAlignment="1">
      <alignment horizontal="right" wrapText="1"/>
    </xf>
    <xf numFmtId="14" fontId="2" fillId="2" borderId="55" xfId="0" applyNumberFormat="1" applyFont="1" applyFill="1" applyBorder="1" applyAlignment="1">
      <alignment horizontal="righ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7" fillId="3" borderId="58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vertical="center" wrapText="1"/>
    </xf>
    <xf numFmtId="2" fontId="9" fillId="0" borderId="54" xfId="0" applyNumberFormat="1" applyFont="1" applyBorder="1" applyAlignment="1">
      <alignment horizontal="right"/>
    </xf>
    <xf numFmtId="0" fontId="9" fillId="0" borderId="54" xfId="0" applyFont="1" applyBorder="1" applyAlignment="1">
      <alignment horizontal="right"/>
    </xf>
    <xf numFmtId="167" fontId="9" fillId="0" borderId="54" xfId="1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9" fillId="0" borderId="54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7" fillId="3" borderId="11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vertical="center"/>
    </xf>
    <xf numFmtId="2" fontId="9" fillId="0" borderId="54" xfId="0" applyNumberFormat="1" applyFont="1" applyBorder="1" applyAlignment="1"/>
    <xf numFmtId="0" fontId="3" fillId="3" borderId="5" xfId="0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400050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40" workbookViewId="0">
      <selection activeCell="G41" sqref="G41:G45"/>
    </sheetView>
  </sheetViews>
  <sheetFormatPr baseColWidth="10" defaultColWidth="10.85546875" defaultRowHeight="11.25" customHeight="1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0.1406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122"/>
      <c r="C8" s="3"/>
      <c r="D8" s="2"/>
      <c r="E8" s="3"/>
      <c r="F8" s="3"/>
      <c r="G8" s="3"/>
    </row>
    <row r="9" spans="1:255" s="28" customFormat="1" ht="12.75" customHeight="1">
      <c r="A9" s="67"/>
      <c r="B9" s="124" t="s">
        <v>0</v>
      </c>
      <c r="C9" s="118" t="s">
        <v>58</v>
      </c>
      <c r="D9" s="26"/>
      <c r="E9" s="149" t="s">
        <v>85</v>
      </c>
      <c r="F9" s="150"/>
      <c r="G9" s="20">
        <v>240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  <row r="10" spans="1:255" s="28" customFormat="1" ht="12.75" customHeight="1">
      <c r="A10" s="67"/>
      <c r="B10" s="125" t="s">
        <v>1</v>
      </c>
      <c r="C10" s="119" t="s">
        <v>59</v>
      </c>
      <c r="D10" s="26"/>
      <c r="E10" s="147" t="s">
        <v>2</v>
      </c>
      <c r="F10" s="148"/>
      <c r="G10" s="4" t="s">
        <v>86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</row>
    <row r="11" spans="1:255" s="28" customFormat="1" ht="12.75" customHeight="1">
      <c r="A11" s="67"/>
      <c r="B11" s="125" t="s">
        <v>3</v>
      </c>
      <c r="C11" s="118" t="s">
        <v>4</v>
      </c>
      <c r="D11" s="26"/>
      <c r="E11" s="147" t="s">
        <v>82</v>
      </c>
      <c r="F11" s="148"/>
      <c r="G11" s="20">
        <v>2250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</row>
    <row r="12" spans="1:255" s="28" customFormat="1" ht="12.75" customHeight="1">
      <c r="A12" s="67"/>
      <c r="B12" s="125" t="s">
        <v>5</v>
      </c>
      <c r="C12" s="120" t="s">
        <v>60</v>
      </c>
      <c r="D12" s="26"/>
      <c r="E12" s="22" t="s">
        <v>6</v>
      </c>
      <c r="F12" s="23"/>
      <c r="G12" s="6">
        <f>(G9*G11)</f>
        <v>540000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</row>
    <row r="13" spans="1:255" s="28" customFormat="1" ht="12.75" customHeight="1">
      <c r="A13" s="67"/>
      <c r="B13" s="125" t="s">
        <v>7</v>
      </c>
      <c r="C13" s="118" t="s">
        <v>61</v>
      </c>
      <c r="D13" s="26"/>
      <c r="E13" s="147" t="s">
        <v>8</v>
      </c>
      <c r="F13" s="148"/>
      <c r="G13" s="4" t="s">
        <v>63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pans="1:255" s="28" customFormat="1" ht="12.75" customHeight="1">
      <c r="A14" s="67"/>
      <c r="B14" s="125" t="s">
        <v>9</v>
      </c>
      <c r="C14" s="118" t="s">
        <v>62</v>
      </c>
      <c r="D14" s="26"/>
      <c r="E14" s="147" t="s">
        <v>10</v>
      </c>
      <c r="F14" s="148"/>
      <c r="G14" s="4" t="s">
        <v>87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</row>
    <row r="15" spans="1:255" s="28" customFormat="1" ht="12.75" customHeight="1">
      <c r="A15" s="67"/>
      <c r="B15" s="125" t="s">
        <v>11</v>
      </c>
      <c r="C15" s="121">
        <v>44720</v>
      </c>
      <c r="D15" s="26"/>
      <c r="E15" s="151" t="s">
        <v>12</v>
      </c>
      <c r="F15" s="152"/>
      <c r="G15" s="5" t="s">
        <v>13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</row>
    <row r="16" spans="1:255" s="28" customFormat="1" ht="12" customHeight="1">
      <c r="A16" s="29"/>
      <c r="B16" s="123"/>
      <c r="C16" s="30"/>
      <c r="D16" s="31"/>
      <c r="E16" s="32"/>
      <c r="F16" s="32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</row>
    <row r="17" spans="1:255" s="28" customFormat="1" ht="12" customHeight="1">
      <c r="A17" s="34"/>
      <c r="B17" s="153" t="s">
        <v>14</v>
      </c>
      <c r="C17" s="154"/>
      <c r="D17" s="154"/>
      <c r="E17" s="154"/>
      <c r="F17" s="154"/>
      <c r="G17" s="154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</row>
    <row r="18" spans="1:255" s="28" customFormat="1" ht="12" customHeight="1">
      <c r="A18" s="29"/>
      <c r="B18" s="35"/>
      <c r="C18" s="36"/>
      <c r="D18" s="36"/>
      <c r="E18" s="36"/>
      <c r="F18" s="37"/>
      <c r="G18" s="3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</row>
    <row r="19" spans="1:255" s="28" customFormat="1" ht="12" customHeight="1">
      <c r="A19" s="25"/>
      <c r="B19" s="38" t="s">
        <v>15</v>
      </c>
      <c r="C19" s="39"/>
      <c r="D19" s="40"/>
      <c r="E19" s="40"/>
      <c r="F19" s="40"/>
      <c r="G19" s="40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</row>
    <row r="20" spans="1:255" s="28" customFormat="1" ht="24" customHeight="1">
      <c r="A20" s="34"/>
      <c r="B20" s="41" t="s">
        <v>16</v>
      </c>
      <c r="C20" s="41" t="s">
        <v>17</v>
      </c>
      <c r="D20" s="41" t="s">
        <v>18</v>
      </c>
      <c r="E20" s="41" t="s">
        <v>19</v>
      </c>
      <c r="F20" s="41" t="s">
        <v>20</v>
      </c>
      <c r="G20" s="41" t="s">
        <v>21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</row>
    <row r="21" spans="1:255" s="28" customFormat="1" ht="12.75" customHeight="1">
      <c r="A21" s="34"/>
      <c r="B21" s="42" t="s">
        <v>64</v>
      </c>
      <c r="C21" s="43"/>
      <c r="D21" s="43"/>
      <c r="E21" s="42"/>
      <c r="F21" s="44"/>
      <c r="G21" s="4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</row>
    <row r="22" spans="1:255" s="28" customFormat="1" ht="12.75" customHeight="1">
      <c r="A22" s="34"/>
      <c r="B22" s="42" t="s">
        <v>65</v>
      </c>
      <c r="C22" s="43" t="s">
        <v>22</v>
      </c>
      <c r="D22" s="143">
        <v>0.43333333333333335</v>
      </c>
      <c r="E22" s="127" t="s">
        <v>66</v>
      </c>
      <c r="F22" s="128">
        <v>20000</v>
      </c>
      <c r="G22" s="6">
        <f>(D22*F22)</f>
        <v>8666.6666666666661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</row>
    <row r="23" spans="1:255" s="28" customFormat="1" ht="12.75" customHeight="1">
      <c r="A23" s="34"/>
      <c r="B23" s="42" t="s">
        <v>67</v>
      </c>
      <c r="C23" s="43" t="s">
        <v>22</v>
      </c>
      <c r="D23" s="143">
        <v>6.6666666666666666E-2</v>
      </c>
      <c r="E23" s="127" t="s">
        <v>68</v>
      </c>
      <c r="F23" s="128">
        <v>20000</v>
      </c>
      <c r="G23" s="6">
        <f>(D23*F23)</f>
        <v>1333.3333333333333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</row>
    <row r="24" spans="1:255" s="28" customFormat="1" ht="12.75" customHeight="1">
      <c r="A24" s="34"/>
      <c r="B24" s="42" t="s">
        <v>69</v>
      </c>
      <c r="C24" s="43" t="s">
        <v>22</v>
      </c>
      <c r="D24" s="143">
        <v>0.33333333333333331</v>
      </c>
      <c r="E24" s="127" t="s">
        <v>70</v>
      </c>
      <c r="F24" s="128">
        <v>20000</v>
      </c>
      <c r="G24" s="6">
        <f>(D24*F24)</f>
        <v>6666.6666666666661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</row>
    <row r="25" spans="1:255" s="28" customFormat="1" ht="12.75" customHeight="1">
      <c r="A25" s="34"/>
      <c r="B25" s="42" t="s">
        <v>71</v>
      </c>
      <c r="C25" s="43" t="s">
        <v>22</v>
      </c>
      <c r="D25" s="143">
        <v>0.33333333333333331</v>
      </c>
      <c r="E25" s="127" t="s">
        <v>70</v>
      </c>
      <c r="F25" s="128">
        <v>20000</v>
      </c>
      <c r="G25" s="6">
        <f>(D25*F25)</f>
        <v>6666.6666666666661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</row>
    <row r="26" spans="1:255" s="28" customFormat="1" ht="12.75" customHeight="1">
      <c r="A26" s="34"/>
      <c r="B26" s="7" t="s">
        <v>23</v>
      </c>
      <c r="C26" s="8"/>
      <c r="D26" s="144"/>
      <c r="E26" s="129"/>
      <c r="F26" s="129"/>
      <c r="G26" s="130">
        <f>SUM(G22:G25)</f>
        <v>23333.333333333328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</row>
    <row r="27" spans="1:255" s="28" customFormat="1" ht="12" customHeight="1">
      <c r="A27" s="29"/>
      <c r="B27" s="35"/>
      <c r="C27" s="37"/>
      <c r="D27" s="37"/>
      <c r="E27" s="37"/>
      <c r="F27" s="46"/>
      <c r="G27" s="46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</row>
    <row r="28" spans="1:255" s="28" customFormat="1" ht="12" customHeight="1">
      <c r="A28" s="25"/>
      <c r="B28" s="47" t="s">
        <v>24</v>
      </c>
      <c r="C28" s="48"/>
      <c r="D28" s="49"/>
      <c r="E28" s="49"/>
      <c r="F28" s="50"/>
      <c r="G28" s="5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</row>
    <row r="29" spans="1:255" s="28" customFormat="1" ht="24" customHeight="1">
      <c r="A29" s="25"/>
      <c r="B29" s="51" t="s">
        <v>16</v>
      </c>
      <c r="C29" s="52" t="s">
        <v>17</v>
      </c>
      <c r="D29" s="52" t="s">
        <v>18</v>
      </c>
      <c r="E29" s="51" t="s">
        <v>19</v>
      </c>
      <c r="F29" s="52" t="s">
        <v>20</v>
      </c>
      <c r="G29" s="51" t="s">
        <v>21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</row>
    <row r="30" spans="1:255" s="28" customFormat="1" ht="12" customHeight="1">
      <c r="A30" s="25"/>
      <c r="B30" s="53"/>
      <c r="C30" s="54"/>
      <c r="D30" s="54"/>
      <c r="E30" s="54"/>
      <c r="F30" s="53"/>
      <c r="G30" s="53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</row>
    <row r="31" spans="1:255" s="28" customFormat="1" ht="12" customHeight="1">
      <c r="A31" s="25"/>
      <c r="B31" s="14" t="s">
        <v>25</v>
      </c>
      <c r="C31" s="15"/>
      <c r="D31" s="15"/>
      <c r="E31" s="15"/>
      <c r="F31" s="16"/>
      <c r="G31" s="1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</row>
    <row r="32" spans="1:255" s="28" customFormat="1" ht="12" customHeight="1">
      <c r="A32" s="29"/>
      <c r="B32" s="55"/>
      <c r="C32" s="56"/>
      <c r="D32" s="56"/>
      <c r="E32" s="56"/>
      <c r="F32" s="57"/>
      <c r="G32" s="5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</row>
    <row r="33" spans="1:255" s="28" customFormat="1" ht="12" customHeight="1">
      <c r="A33" s="25"/>
      <c r="B33" s="47" t="s">
        <v>26</v>
      </c>
      <c r="C33" s="48"/>
      <c r="D33" s="49"/>
      <c r="E33" s="49"/>
      <c r="F33" s="50"/>
      <c r="G33" s="5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</row>
    <row r="34" spans="1:255" s="28" customFormat="1" ht="24" customHeight="1">
      <c r="A34" s="25"/>
      <c r="B34" s="58" t="s">
        <v>16</v>
      </c>
      <c r="C34" s="58" t="s">
        <v>17</v>
      </c>
      <c r="D34" s="58" t="s">
        <v>18</v>
      </c>
      <c r="E34" s="58" t="s">
        <v>19</v>
      </c>
      <c r="F34" s="59" t="s">
        <v>20</v>
      </c>
      <c r="G34" s="58" t="s">
        <v>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</row>
    <row r="35" spans="1:255" s="28" customFormat="1" ht="12.75" customHeight="1">
      <c r="A35" s="34"/>
      <c r="B35" s="9"/>
      <c r="C35" s="10"/>
      <c r="D35" s="11"/>
      <c r="E35" s="12"/>
      <c r="F35" s="13"/>
      <c r="G35" s="1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</row>
    <row r="36" spans="1:255" s="28" customFormat="1" ht="12.75" customHeight="1">
      <c r="A36" s="25"/>
      <c r="B36" s="14" t="s">
        <v>28</v>
      </c>
      <c r="C36" s="15"/>
      <c r="D36" s="15"/>
      <c r="E36" s="15"/>
      <c r="F36" s="16"/>
      <c r="G36" s="1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</row>
    <row r="37" spans="1:255" s="28" customFormat="1" ht="12" customHeight="1">
      <c r="A37" s="29"/>
      <c r="B37" s="55"/>
      <c r="C37" s="56"/>
      <c r="D37" s="56"/>
      <c r="E37" s="56"/>
      <c r="F37" s="57"/>
      <c r="G37" s="5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s="28" customFormat="1" ht="12" customHeight="1">
      <c r="A38" s="25"/>
      <c r="B38" s="47" t="s">
        <v>29</v>
      </c>
      <c r="C38" s="48"/>
      <c r="D38" s="49"/>
      <c r="E38" s="49"/>
      <c r="F38" s="50"/>
      <c r="G38" s="5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</row>
    <row r="39" spans="1:255" s="28" customFormat="1" ht="24" customHeight="1">
      <c r="A39" s="25"/>
      <c r="B39" s="59" t="s">
        <v>30</v>
      </c>
      <c r="C39" s="59" t="s">
        <v>31</v>
      </c>
      <c r="D39" s="59" t="s">
        <v>32</v>
      </c>
      <c r="E39" s="59" t="s">
        <v>19</v>
      </c>
      <c r="F39" s="59" t="s">
        <v>20</v>
      </c>
      <c r="G39" s="59" t="s">
        <v>21</v>
      </c>
      <c r="H39" s="27"/>
      <c r="I39" s="27"/>
      <c r="J39" s="27"/>
      <c r="K39" s="60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s="28" customFormat="1" ht="12.75" customHeight="1">
      <c r="A40" s="34"/>
      <c r="B40" s="61" t="s">
        <v>72</v>
      </c>
      <c r="C40" s="62"/>
      <c r="D40" s="43"/>
      <c r="E40" s="42"/>
      <c r="F40" s="44"/>
      <c r="G40" s="18"/>
      <c r="H40" s="27"/>
      <c r="I40" s="27"/>
      <c r="J40" s="27"/>
      <c r="K40" s="60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</row>
    <row r="41" spans="1:255" s="28" customFormat="1" ht="12.75" customHeight="1">
      <c r="A41" s="34"/>
      <c r="B41" s="42" t="s">
        <v>73</v>
      </c>
      <c r="C41" s="43" t="s">
        <v>33</v>
      </c>
      <c r="D41" s="131">
        <v>150</v>
      </c>
      <c r="E41" s="127" t="s">
        <v>93</v>
      </c>
      <c r="F41" s="128">
        <v>980</v>
      </c>
      <c r="G41" s="132">
        <f>(D41*F41)</f>
        <v>147000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s="28" customFormat="1" ht="12.75" customHeight="1">
      <c r="A42" s="34"/>
      <c r="B42" s="42" t="s">
        <v>74</v>
      </c>
      <c r="C42" s="43" t="s">
        <v>17</v>
      </c>
      <c r="D42" s="131">
        <v>10</v>
      </c>
      <c r="E42" s="127" t="s">
        <v>94</v>
      </c>
      <c r="F42" s="128">
        <v>3500</v>
      </c>
      <c r="G42" s="132">
        <f>(D42*F42)</f>
        <v>35000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</row>
    <row r="43" spans="1:255" s="28" customFormat="1" ht="12.75" customHeight="1">
      <c r="A43" s="34"/>
      <c r="B43" s="63" t="s">
        <v>75</v>
      </c>
      <c r="C43" s="43"/>
      <c r="D43" s="126"/>
      <c r="E43" s="127"/>
      <c r="F43" s="128"/>
      <c r="G43" s="132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s="28" customFormat="1" ht="12.75" customHeight="1">
      <c r="A44" s="34"/>
      <c r="B44" s="42" t="s">
        <v>76</v>
      </c>
      <c r="C44" s="43" t="s">
        <v>77</v>
      </c>
      <c r="D44" s="126">
        <v>1</v>
      </c>
      <c r="E44" s="127" t="s">
        <v>78</v>
      </c>
      <c r="F44" s="128">
        <v>4531</v>
      </c>
      <c r="G44" s="132">
        <f>(D44*F44)</f>
        <v>4531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</row>
    <row r="45" spans="1:255" s="28" customFormat="1" ht="12.75" customHeight="1">
      <c r="A45" s="34"/>
      <c r="B45" s="42" t="s">
        <v>79</v>
      </c>
      <c r="C45" s="43" t="s">
        <v>80</v>
      </c>
      <c r="D45" s="126">
        <v>5</v>
      </c>
      <c r="E45" s="127" t="s">
        <v>27</v>
      </c>
      <c r="F45" s="128">
        <v>1200</v>
      </c>
      <c r="G45" s="132">
        <f>(D45*F45)</f>
        <v>6000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</row>
    <row r="46" spans="1:255" s="28" customFormat="1" ht="13.5" customHeight="1">
      <c r="A46" s="25"/>
      <c r="B46" s="14" t="s">
        <v>34</v>
      </c>
      <c r="C46" s="133"/>
      <c r="D46" s="133"/>
      <c r="E46" s="133"/>
      <c r="F46" s="133"/>
      <c r="G46" s="134">
        <f>SUM(G40:G45)</f>
        <v>192531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s="28" customFormat="1" ht="12" customHeight="1">
      <c r="A47" s="29"/>
      <c r="B47" s="55"/>
      <c r="C47" s="56"/>
      <c r="D47" s="137"/>
      <c r="E47" s="137"/>
      <c r="F47" s="138"/>
      <c r="G47" s="13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</row>
    <row r="48" spans="1:255" s="28" customFormat="1" ht="12" customHeight="1">
      <c r="A48" s="25"/>
      <c r="B48" s="47" t="s">
        <v>35</v>
      </c>
      <c r="C48" s="48"/>
      <c r="D48" s="139"/>
      <c r="E48" s="139"/>
      <c r="F48" s="139"/>
      <c r="G48" s="139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</row>
    <row r="49" spans="1:255" s="28" customFormat="1" ht="24" customHeight="1">
      <c r="A49" s="25"/>
      <c r="B49" s="58" t="s">
        <v>36</v>
      </c>
      <c r="C49" s="59" t="s">
        <v>31</v>
      </c>
      <c r="D49" s="140" t="s">
        <v>32</v>
      </c>
      <c r="E49" s="141" t="s">
        <v>19</v>
      </c>
      <c r="F49" s="140" t="s">
        <v>20</v>
      </c>
      <c r="G49" s="141" t="s">
        <v>21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</row>
    <row r="50" spans="1:255" s="28" customFormat="1" ht="12.75" customHeight="1">
      <c r="A50" s="34"/>
      <c r="B50" s="21" t="s">
        <v>81</v>
      </c>
      <c r="C50" s="19" t="s">
        <v>88</v>
      </c>
      <c r="D50" s="132">
        <v>0.66</v>
      </c>
      <c r="E50" s="5" t="s">
        <v>89</v>
      </c>
      <c r="F50" s="132">
        <v>160000</v>
      </c>
      <c r="G50" s="132">
        <f>(D50*F50)</f>
        <v>105600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</row>
    <row r="51" spans="1:255" s="28" customFormat="1" ht="13.5" customHeight="1">
      <c r="A51" s="25"/>
      <c r="B51" s="64" t="s">
        <v>37</v>
      </c>
      <c r="C51" s="135"/>
      <c r="D51" s="135"/>
      <c r="E51" s="135"/>
      <c r="F51" s="135"/>
      <c r="G51" s="136">
        <f>SUM(G50)</f>
        <v>105600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</row>
    <row r="52" spans="1:255" s="28" customFormat="1" ht="12" customHeight="1">
      <c r="A52" s="29"/>
      <c r="B52" s="65"/>
      <c r="C52" s="65"/>
      <c r="D52" s="65"/>
      <c r="E52" s="65"/>
      <c r="F52" s="66"/>
      <c r="G52" s="6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</row>
    <row r="53" spans="1:255" s="28" customFormat="1" ht="12" customHeight="1">
      <c r="A53" s="67"/>
      <c r="B53" s="68" t="s">
        <v>38</v>
      </c>
      <c r="C53" s="69"/>
      <c r="D53" s="69"/>
      <c r="E53" s="69"/>
      <c r="F53" s="69"/>
      <c r="G53" s="70">
        <f>G26+G36+G46+G51</f>
        <v>321464.33333333331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</row>
    <row r="54" spans="1:255" s="28" customFormat="1" ht="12" customHeight="1">
      <c r="A54" s="67"/>
      <c r="B54" s="71" t="s">
        <v>39</v>
      </c>
      <c r="C54" s="72"/>
      <c r="D54" s="72"/>
      <c r="E54" s="72"/>
      <c r="F54" s="72"/>
      <c r="G54" s="73">
        <f>G53*0.05</f>
        <v>16073.216666666667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</row>
    <row r="55" spans="1:255" s="28" customFormat="1" ht="12" customHeight="1">
      <c r="A55" s="67"/>
      <c r="B55" s="74" t="s">
        <v>40</v>
      </c>
      <c r="C55" s="75"/>
      <c r="D55" s="75"/>
      <c r="E55" s="75"/>
      <c r="F55" s="75"/>
      <c r="G55" s="76">
        <f>G54+G53</f>
        <v>337537.55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</row>
    <row r="56" spans="1:255" s="28" customFormat="1" ht="12" customHeight="1">
      <c r="A56" s="67"/>
      <c r="B56" s="71" t="s">
        <v>41</v>
      </c>
      <c r="C56" s="72"/>
      <c r="D56" s="72"/>
      <c r="E56" s="72"/>
      <c r="F56" s="72"/>
      <c r="G56" s="73">
        <f>G12</f>
        <v>540000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</row>
    <row r="57" spans="1:255" s="28" customFormat="1" ht="12" customHeight="1">
      <c r="A57" s="67"/>
      <c r="B57" s="77" t="s">
        <v>42</v>
      </c>
      <c r="C57" s="78"/>
      <c r="D57" s="78"/>
      <c r="E57" s="78"/>
      <c r="F57" s="78"/>
      <c r="G57" s="142">
        <f>G56-G55</f>
        <v>202462.45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</row>
    <row r="58" spans="1:255" s="28" customFormat="1" ht="12" customHeight="1">
      <c r="A58" s="67"/>
      <c r="B58" s="79" t="s">
        <v>83</v>
      </c>
      <c r="C58" s="80"/>
      <c r="D58" s="80"/>
      <c r="E58" s="80"/>
      <c r="F58" s="80"/>
      <c r="G58" s="81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</row>
    <row r="59" spans="1:255" s="28" customFormat="1" ht="12.75" customHeight="1" thickBot="1">
      <c r="A59" s="67"/>
      <c r="B59" s="82"/>
      <c r="C59" s="80"/>
      <c r="D59" s="80"/>
      <c r="E59" s="80"/>
      <c r="F59" s="80"/>
      <c r="G59" s="81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</row>
    <row r="60" spans="1:255" s="28" customFormat="1" ht="12" customHeight="1">
      <c r="A60" s="67"/>
      <c r="B60" s="83" t="s">
        <v>84</v>
      </c>
      <c r="C60" s="84"/>
      <c r="D60" s="84"/>
      <c r="E60" s="84"/>
      <c r="F60" s="85"/>
      <c r="G60" s="81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</row>
    <row r="61" spans="1:255" s="28" customFormat="1" ht="12" customHeight="1">
      <c r="A61" s="67"/>
      <c r="B61" s="86" t="s">
        <v>43</v>
      </c>
      <c r="C61" s="87"/>
      <c r="D61" s="87"/>
      <c r="E61" s="87"/>
      <c r="F61" s="88"/>
      <c r="G61" s="81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pans="1:255" s="28" customFormat="1" ht="12" customHeight="1">
      <c r="A62" s="67"/>
      <c r="B62" s="86" t="s">
        <v>44</v>
      </c>
      <c r="C62" s="87"/>
      <c r="D62" s="87"/>
      <c r="E62" s="87"/>
      <c r="F62" s="88"/>
      <c r="G62" s="81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</row>
    <row r="63" spans="1:255" s="28" customFormat="1" ht="12" customHeight="1">
      <c r="A63" s="67"/>
      <c r="B63" s="86" t="s">
        <v>45</v>
      </c>
      <c r="C63" s="87"/>
      <c r="D63" s="87"/>
      <c r="E63" s="87"/>
      <c r="F63" s="88"/>
      <c r="G63" s="81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</row>
    <row r="64" spans="1:255" s="28" customFormat="1" ht="12" customHeight="1">
      <c r="A64" s="67"/>
      <c r="B64" s="86" t="s">
        <v>46</v>
      </c>
      <c r="C64" s="87"/>
      <c r="D64" s="87"/>
      <c r="E64" s="87"/>
      <c r="F64" s="88"/>
      <c r="G64" s="81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</row>
    <row r="65" spans="1:255" s="28" customFormat="1" ht="12" customHeight="1">
      <c r="A65" s="67"/>
      <c r="B65" s="86" t="s">
        <v>47</v>
      </c>
      <c r="C65" s="87"/>
      <c r="D65" s="87"/>
      <c r="E65" s="87"/>
      <c r="F65" s="88"/>
      <c r="G65" s="81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s="28" customFormat="1" ht="12.75" customHeight="1" thickBot="1">
      <c r="A66" s="67"/>
      <c r="B66" s="89" t="s">
        <v>48</v>
      </c>
      <c r="C66" s="90"/>
      <c r="D66" s="90"/>
      <c r="E66" s="90"/>
      <c r="F66" s="91"/>
      <c r="G66" s="81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</row>
    <row r="67" spans="1:255" s="28" customFormat="1" ht="12.75" customHeight="1">
      <c r="A67" s="67"/>
      <c r="B67" s="82"/>
      <c r="C67" s="87"/>
      <c r="D67" s="87"/>
      <c r="E67" s="87"/>
      <c r="F67" s="87"/>
      <c r="G67" s="81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</row>
    <row r="68" spans="1:255" s="28" customFormat="1" ht="15" customHeight="1" thickBot="1">
      <c r="A68" s="67"/>
      <c r="B68" s="145" t="s">
        <v>49</v>
      </c>
      <c r="C68" s="146"/>
      <c r="D68" s="92"/>
      <c r="E68" s="93"/>
      <c r="F68" s="93"/>
      <c r="G68" s="81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</row>
    <row r="69" spans="1:255" s="28" customFormat="1" ht="12" customHeight="1">
      <c r="A69" s="67"/>
      <c r="B69" s="94" t="s">
        <v>36</v>
      </c>
      <c r="C69" s="95" t="s">
        <v>90</v>
      </c>
      <c r="D69" s="96" t="s">
        <v>50</v>
      </c>
      <c r="E69" s="93"/>
      <c r="F69" s="93"/>
      <c r="G69" s="81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</row>
    <row r="70" spans="1:255" s="28" customFormat="1" ht="12" customHeight="1">
      <c r="A70" s="67"/>
      <c r="B70" s="97" t="s">
        <v>51</v>
      </c>
      <c r="C70" s="98">
        <f>G26</f>
        <v>23333.333333333328</v>
      </c>
      <c r="D70" s="99">
        <f>(C70/C76)</f>
        <v>6.9128111326675595E-2</v>
      </c>
      <c r="E70" s="93"/>
      <c r="F70" s="93"/>
      <c r="G70" s="81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</row>
    <row r="71" spans="1:255" s="28" customFormat="1" ht="12" customHeight="1">
      <c r="A71" s="67"/>
      <c r="B71" s="97" t="s">
        <v>52</v>
      </c>
      <c r="C71" s="100">
        <v>0</v>
      </c>
      <c r="D71" s="99">
        <v>0</v>
      </c>
      <c r="E71" s="93"/>
      <c r="F71" s="93"/>
      <c r="G71" s="81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</row>
    <row r="72" spans="1:255" s="28" customFormat="1" ht="12" customHeight="1">
      <c r="A72" s="67"/>
      <c r="B72" s="97" t="s">
        <v>53</v>
      </c>
      <c r="C72" s="98">
        <v>0</v>
      </c>
      <c r="D72" s="99">
        <f>(C72/C76)</f>
        <v>0</v>
      </c>
      <c r="E72" s="93"/>
      <c r="F72" s="93"/>
      <c r="G72" s="81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</row>
    <row r="73" spans="1:255" s="28" customFormat="1" ht="12" customHeight="1">
      <c r="A73" s="67"/>
      <c r="B73" s="97" t="s">
        <v>30</v>
      </c>
      <c r="C73" s="98">
        <f>G46</f>
        <v>192531</v>
      </c>
      <c r="D73" s="99">
        <f>(C73/C76)</f>
        <v>0.5703987600786935</v>
      </c>
      <c r="E73" s="93"/>
      <c r="F73" s="93"/>
      <c r="G73" s="81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</row>
    <row r="74" spans="1:255" s="28" customFormat="1" ht="12" customHeight="1">
      <c r="A74" s="67"/>
      <c r="B74" s="97" t="s">
        <v>54</v>
      </c>
      <c r="C74" s="101">
        <f>G50</f>
        <v>105600</v>
      </c>
      <c r="D74" s="99">
        <f>(C74/C76)</f>
        <v>0.31285408097558332</v>
      </c>
      <c r="E74" s="102"/>
      <c r="F74" s="102"/>
      <c r="G74" s="81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</row>
    <row r="75" spans="1:255" s="28" customFormat="1" ht="12" customHeight="1">
      <c r="A75" s="67"/>
      <c r="B75" s="97" t="s">
        <v>55</v>
      </c>
      <c r="C75" s="101">
        <f>G54</f>
        <v>16073.216666666667</v>
      </c>
      <c r="D75" s="99">
        <f>(C75/C76)</f>
        <v>4.7619047619047623E-2</v>
      </c>
      <c r="E75" s="102"/>
      <c r="F75" s="102"/>
      <c r="G75" s="81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</row>
    <row r="76" spans="1:255" s="28" customFormat="1" ht="12.75" customHeight="1" thickBot="1">
      <c r="A76" s="67"/>
      <c r="B76" s="103" t="s">
        <v>56</v>
      </c>
      <c r="C76" s="104">
        <f>SUM(C70:C75)</f>
        <v>337537.55</v>
      </c>
      <c r="D76" s="105">
        <f>SUM(D70:D75)</f>
        <v>1</v>
      </c>
      <c r="E76" s="102"/>
      <c r="F76" s="102"/>
      <c r="G76" s="81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</row>
    <row r="77" spans="1:255" s="28" customFormat="1" ht="12" customHeight="1">
      <c r="A77" s="67"/>
      <c r="B77" s="82"/>
      <c r="C77" s="80"/>
      <c r="D77" s="80"/>
      <c r="E77" s="80"/>
      <c r="F77" s="80"/>
      <c r="G77" s="81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</row>
    <row r="78" spans="1:255" s="28" customFormat="1" ht="12.75" customHeight="1">
      <c r="A78" s="67"/>
      <c r="B78" s="24"/>
      <c r="C78" s="80"/>
      <c r="D78" s="80"/>
      <c r="E78" s="80"/>
      <c r="F78" s="80"/>
      <c r="G78" s="81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</row>
    <row r="79" spans="1:255" s="28" customFormat="1" ht="12" customHeight="1" thickBot="1">
      <c r="A79" s="106"/>
      <c r="B79" s="107"/>
      <c r="C79" s="108" t="s">
        <v>91</v>
      </c>
      <c r="D79" s="109"/>
      <c r="E79" s="110"/>
      <c r="F79" s="111"/>
      <c r="G79" s="81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</row>
    <row r="80" spans="1:255" s="28" customFormat="1" ht="12" customHeight="1">
      <c r="A80" s="67"/>
      <c r="B80" s="112" t="s">
        <v>95</v>
      </c>
      <c r="C80" s="113">
        <v>200</v>
      </c>
      <c r="D80" s="113">
        <v>240</v>
      </c>
      <c r="E80" s="114">
        <v>280</v>
      </c>
      <c r="F80" s="115"/>
      <c r="G80" s="116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</row>
    <row r="81" spans="1:255" s="28" customFormat="1" ht="12.75" customHeight="1" thickBot="1">
      <c r="A81" s="67"/>
      <c r="B81" s="103" t="s">
        <v>92</v>
      </c>
      <c r="C81" s="104">
        <f>(G55/C80)</f>
        <v>1687.6877500000001</v>
      </c>
      <c r="D81" s="104">
        <f>(G55/D80)</f>
        <v>1406.4064583333334</v>
      </c>
      <c r="E81" s="117">
        <f>(G55/E80)</f>
        <v>1205.49125</v>
      </c>
      <c r="F81" s="115"/>
      <c r="G81" s="11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</row>
    <row r="82" spans="1:255" s="28" customFormat="1" ht="15.6" customHeight="1">
      <c r="A82" s="67"/>
      <c r="B82" s="79" t="s">
        <v>57</v>
      </c>
      <c r="C82" s="87"/>
      <c r="D82" s="87"/>
      <c r="E82" s="87"/>
      <c r="F82" s="87"/>
      <c r="G82" s="8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</row>
    <row r="83" spans="1:255" s="28" customFormat="1" ht="11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</row>
    <row r="84" spans="1:255" s="28" customFormat="1" ht="11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</row>
    <row r="85" spans="1:255" s="28" customFormat="1" ht="11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2022-06-20T20:12:48Z</dcterms:modified>
</cp:coreProperties>
</file>