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ctoria\"/>
    </mc:Choice>
  </mc:AlternateContent>
  <bookViews>
    <workbookView xWindow="0" yWindow="0" windowWidth="20490" windowHeight="7155"/>
  </bookViews>
  <sheets>
    <sheet name="ovino" sheetId="1" r:id="rId1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" l="1"/>
  <c r="C74" i="1"/>
  <c r="C73" i="1"/>
  <c r="C72" i="1"/>
  <c r="C71" i="1"/>
  <c r="C70" i="1"/>
  <c r="G23" i="1"/>
  <c r="G25" i="1"/>
  <c r="G41" i="1"/>
  <c r="G43" i="1"/>
  <c r="G44" i="1"/>
  <c r="G45" i="1"/>
  <c r="G46" i="1"/>
  <c r="G50" i="1"/>
  <c r="G51" i="1"/>
  <c r="G53" i="1"/>
  <c r="G54" i="1"/>
  <c r="G55" i="1"/>
  <c r="G12" i="1"/>
  <c r="G56" i="1"/>
  <c r="G57" i="1"/>
  <c r="C76" i="1"/>
  <c r="D73" i="1"/>
  <c r="D70" i="1"/>
  <c r="D74" i="1"/>
  <c r="D75" i="1"/>
  <c r="D72" i="1"/>
  <c r="D76" i="1"/>
  <c r="D81" i="1"/>
  <c r="C81" i="1"/>
  <c r="E81" i="1"/>
</calcChain>
</file>

<file path=xl/sharedStrings.xml><?xml version="1.0" encoding="utf-8"?>
<sst xmlns="http://schemas.openxmlformats.org/spreadsheetml/2006/main" count="125" uniqueCount="94">
  <si>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</si>
  <si>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</si>
  <si>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</si>
  <si>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</si>
  <si>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</si>
  <si>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</si>
  <si>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</si>
  <si>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</si>
  <si>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</si>
  <si>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</si>
  <si>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</si>
  <si>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</si>
  <si>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</si>
  <si>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</si>
  <si>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</si>
  <si>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</si>
  <si>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</si>
  <si>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</si>
  <si>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</si>
  <si>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</si>
  <si>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</si>
  <si>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</si>
  <si>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</si>
  <si>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</si>
  <si>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</si>
  <si>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</si>
  <si>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</si>
  <si>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Mayo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</si>
  <si>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</si>
  <si>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</si>
  <si>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</si>
  <si>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</si>
  <si>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</si>
  <si>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</si>
  <si>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</si>
  <si>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</si>
  <si>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</si>
  <si>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</si>
  <si>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</si>
  <si>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</si>
  <si>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</si>
  <si>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</si>
  <si>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</si>
  <si>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</si>
  <si>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</si>
  <si>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</si>
  <si>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</si>
  <si>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</si>
  <si>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</si>
  <si>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</si>
  <si>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</si>
  <si>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</si>
  <si>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</si>
  <si>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</si>
  <si>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</si>
  <si>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</si>
  <si>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</si>
  <si>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</si>
  <si>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</si>
  <si>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Todas la comunas del Área</t>
  </si>
  <si>
    <t>OVINO</t>
  </si>
  <si>
    <t>Mezcla</t>
  </si>
  <si>
    <t>Araucania</t>
  </si>
  <si>
    <t>Consumo Local</t>
  </si>
  <si>
    <t>Victoria</t>
  </si>
  <si>
    <t>Sequia</t>
  </si>
  <si>
    <t>Alimentación</t>
  </si>
  <si>
    <t>Sanitario</t>
  </si>
  <si>
    <t>Esquila</t>
  </si>
  <si>
    <t>Ventas</t>
  </si>
  <si>
    <t>Julio-Septiembre</t>
  </si>
  <si>
    <t>Abril - Septiembre</t>
  </si>
  <si>
    <t>Diciembre</t>
  </si>
  <si>
    <t>MANEJO DE PRADERAS Y ALIMENTACIÓN</t>
  </si>
  <si>
    <t>Fertilización de pradera</t>
  </si>
  <si>
    <t>Junio</t>
  </si>
  <si>
    <t>Fardos</t>
  </si>
  <si>
    <t>MANEJO SANITARIO</t>
  </si>
  <si>
    <t>Antiparasitario interno</t>
  </si>
  <si>
    <t>ml</t>
  </si>
  <si>
    <t>Mayo-Noviembre</t>
  </si>
  <si>
    <t>Antipatasitario externo</t>
  </si>
  <si>
    <t>Clostribac-8</t>
  </si>
  <si>
    <t>Dosis</t>
  </si>
  <si>
    <t>Reposiciones cercos</t>
  </si>
  <si>
    <t>Marzo</t>
  </si>
  <si>
    <t>Diciembre 2022</t>
  </si>
  <si>
    <t>RENDIMIENTO (kilos de carne/Há.)</t>
  </si>
  <si>
    <t>Junio-Agosto</t>
  </si>
  <si>
    <t>$/há</t>
  </si>
  <si>
    <t>Costo unitario ($/kilo de carne) (*)</t>
  </si>
  <si>
    <t>ESCENARIOS COSTO UNITARIO  ($/kilo de carne)</t>
  </si>
  <si>
    <t>Rendimiento (kilo de carne/há)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</si>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</sst>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8" formatCode="_-* #,##0\ _€_-;\-* #,##0\ _€_-;_-* &quot;-&quot;??\ _€_-;_-@_-"/>
    <numFmt numFmtId="169" formatCode="#,##0_ ;\-#,##0\ "/>
    <numFmt numFmtId="170" formatCode="_-* #,##0_-;\-* #,##0_-;_-* &quot;-&quot;??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color rgb="FFFFFFFF"/>
      <name val="Arial"/>
      <family val="2"/>
    </font>
    <font>
      <b/>
      <sz val="12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167" fontId="1" fillId="0" borderId="19" applyFont="0" applyFill="0" applyBorder="0" applyAlignment="0" applyProtection="0"/>
  </cellStyleXfs>
  <cellXfs count="18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3" fillId="2" borderId="6" xfId="0" applyFont="1" applyFill="1" applyBorder="1" applyAlignment="1"/>
    <xf numFmtId="0" fontId="6" fillId="2" borderId="6" xfId="0" applyFont="1" applyFill="1" applyBorder="1" applyAlignment="1"/>
    <xf numFmtId="49" fontId="5" fillId="2" borderId="5" xfId="0" applyNumberFormat="1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right" wrapText="1"/>
    </xf>
    <xf numFmtId="3" fontId="5" fillId="2" borderId="5" xfId="0" applyNumberFormat="1" applyFont="1" applyFill="1" applyBorder="1" applyAlignment="1">
      <alignment horizontal="right" wrapText="1"/>
    </xf>
    <xf numFmtId="14" fontId="3" fillId="2" borderId="7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7" xfId="0" applyFont="1" applyFill="1" applyBorder="1" applyAlignment="1"/>
    <xf numFmtId="0" fontId="3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5" fillId="2" borderId="5" xfId="0" applyNumberFormat="1" applyFont="1" applyFill="1" applyBorder="1" applyAlignment="1">
      <alignment horizontal="center" wrapText="1"/>
    </xf>
    <xf numFmtId="0" fontId="5" fillId="2" borderId="5" xfId="0" applyNumberFormat="1" applyFont="1" applyFill="1" applyBorder="1" applyAlignment="1">
      <alignment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0" fontId="0" fillId="2" borderId="17" xfId="0" applyFont="1" applyFill="1" applyBorder="1" applyAlignment="1"/>
    <xf numFmtId="0" fontId="14" fillId="6" borderId="19" xfId="0" applyFont="1" applyFill="1" applyBorder="1" applyAlignment="1"/>
    <xf numFmtId="49" fontId="12" fillId="7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6" fontId="12" fillId="2" borderId="5" xfId="0" applyNumberFormat="1" applyFont="1" applyFill="1" applyBorder="1" applyAlignment="1">
      <alignment vertical="center"/>
    </xf>
    <xf numFmtId="0" fontId="9" fillId="6" borderId="18" xfId="0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165" fontId="2" fillId="2" borderId="19" xfId="0" applyNumberFormat="1" applyFont="1" applyFill="1" applyBorder="1" applyAlignment="1">
      <alignment vertical="center"/>
    </xf>
    <xf numFmtId="165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3" fillId="2" borderId="22" xfId="0" applyFont="1" applyFill="1" applyBorder="1" applyAlignment="1"/>
    <xf numFmtId="3" fontId="3" fillId="2" borderId="22" xfId="0" applyNumberFormat="1" applyFont="1" applyFill="1" applyBorder="1" applyAlignment="1"/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7" borderId="23" xfId="0" applyNumberFormat="1" applyFont="1" applyFill="1" applyBorder="1" applyAlignment="1">
      <alignment vertical="center"/>
    </xf>
    <xf numFmtId="49" fontId="14" fillId="7" borderId="24" xfId="0" applyNumberFormat="1" applyFont="1" applyFill="1" applyBorder="1" applyAlignment="1"/>
    <xf numFmtId="49" fontId="12" fillId="2" borderId="25" xfId="0" applyNumberFormat="1" applyFont="1" applyFill="1" applyBorder="1" applyAlignment="1">
      <alignment vertical="center"/>
    </xf>
    <xf numFmtId="9" fontId="14" fillId="2" borderId="26" xfId="0" applyNumberFormat="1" applyFont="1" applyFill="1" applyBorder="1" applyAlignment="1"/>
    <xf numFmtId="49" fontId="12" fillId="7" borderId="27" xfId="0" applyNumberFormat="1" applyFont="1" applyFill="1" applyBorder="1" applyAlignment="1">
      <alignment vertical="center"/>
    </xf>
    <xf numFmtId="166" fontId="12" fillId="7" borderId="28" xfId="0" applyNumberFormat="1" applyFont="1" applyFill="1" applyBorder="1" applyAlignment="1">
      <alignment vertical="center"/>
    </xf>
    <xf numFmtId="9" fontId="12" fillId="7" borderId="29" xfId="0" applyNumberFormat="1" applyFont="1" applyFill="1" applyBorder="1" applyAlignment="1">
      <alignment vertical="center"/>
    </xf>
    <xf numFmtId="0" fontId="14" fillId="8" borderId="32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0" fontId="14" fillId="2" borderId="34" xfId="0" applyFont="1" applyFill="1" applyBorder="1" applyAlignment="1"/>
    <xf numFmtId="0" fontId="14" fillId="2" borderId="35" xfId="0" applyFont="1" applyFill="1" applyBorder="1" applyAlignment="1"/>
    <xf numFmtId="49" fontId="14" fillId="2" borderId="36" xfId="0" applyNumberFormat="1" applyFont="1" applyFill="1" applyBorder="1" applyAlignment="1">
      <alignment vertical="center"/>
    </xf>
    <xf numFmtId="0" fontId="14" fillId="2" borderId="37" xfId="0" applyFont="1" applyFill="1" applyBorder="1" applyAlignment="1"/>
    <xf numFmtId="49" fontId="14" fillId="2" borderId="38" xfId="0" applyNumberFormat="1" applyFont="1" applyFill="1" applyBorder="1" applyAlignment="1">
      <alignment vertical="center"/>
    </xf>
    <xf numFmtId="0" fontId="14" fillId="2" borderId="39" xfId="0" applyFont="1" applyFill="1" applyBorder="1" applyAlignment="1"/>
    <xf numFmtId="0" fontId="14" fillId="2" borderId="40" xfId="0" applyFont="1" applyFill="1" applyBorder="1" applyAlignment="1"/>
    <xf numFmtId="0" fontId="12" fillId="6" borderId="19" xfId="0" applyFont="1" applyFill="1" applyBorder="1" applyAlignment="1">
      <alignment vertical="center"/>
    </xf>
    <xf numFmtId="0" fontId="9" fillId="8" borderId="18" xfId="0" applyFont="1" applyFill="1" applyBorder="1" applyAlignment="1">
      <alignment vertical="center"/>
    </xf>
    <xf numFmtId="49" fontId="17" fillId="8" borderId="19" xfId="0" applyNumberFormat="1" applyFont="1" applyFill="1" applyBorder="1" applyAlignment="1">
      <alignment vertical="center"/>
    </xf>
    <xf numFmtId="0" fontId="9" fillId="8" borderId="19" xfId="0" applyFont="1" applyFill="1" applyBorder="1" applyAlignment="1">
      <alignment vertical="center"/>
    </xf>
    <xf numFmtId="0" fontId="9" fillId="8" borderId="41" xfId="0" applyFont="1" applyFill="1" applyBorder="1" applyAlignment="1">
      <alignment vertical="center"/>
    </xf>
    <xf numFmtId="49" fontId="12" fillId="7" borderId="42" xfId="0" applyNumberFormat="1" applyFont="1" applyFill="1" applyBorder="1" applyAlignment="1">
      <alignment vertical="center"/>
    </xf>
    <xf numFmtId="0" fontId="12" fillId="7" borderId="43" xfId="0" applyNumberFormat="1" applyFont="1" applyFill="1" applyBorder="1" applyAlignment="1">
      <alignment vertical="center"/>
    </xf>
    <xf numFmtId="0" fontId="12" fillId="7" borderId="44" xfId="0" applyNumberFormat="1" applyFont="1" applyFill="1" applyBorder="1" applyAlignment="1">
      <alignment vertical="center"/>
    </xf>
    <xf numFmtId="166" fontId="12" fillId="7" borderId="29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0" fontId="20" fillId="0" borderId="19" xfId="0" applyFont="1" applyFill="1" applyBorder="1" applyAlignment="1">
      <alignment vertical="center"/>
    </xf>
    <xf numFmtId="0" fontId="20" fillId="0" borderId="19" xfId="0" applyFont="1" applyFill="1" applyBorder="1"/>
    <xf numFmtId="0" fontId="19" fillId="0" borderId="19" xfId="0" applyFont="1" applyFill="1" applyBorder="1" applyAlignment="1">
      <alignment vertical="center"/>
    </xf>
    <xf numFmtId="0" fontId="19" fillId="0" borderId="19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right" vertical="center"/>
    </xf>
    <xf numFmtId="0" fontId="18" fillId="0" borderId="19" xfId="0" applyFont="1" applyFill="1" applyBorder="1"/>
    <xf numFmtId="0" fontId="18" fillId="0" borderId="19" xfId="0" applyFont="1" applyFill="1" applyBorder="1" applyAlignment="1">
      <alignment horizontal="center"/>
    </xf>
    <xf numFmtId="168" fontId="18" fillId="0" borderId="19" xfId="1" applyNumberFormat="1" applyFont="1" applyFill="1" applyBorder="1"/>
    <xf numFmtId="2" fontId="18" fillId="0" borderId="19" xfId="0" applyNumberFormat="1" applyFont="1" applyFill="1" applyBorder="1" applyAlignment="1">
      <alignment horizontal="center"/>
    </xf>
    <xf numFmtId="0" fontId="21" fillId="0" borderId="19" xfId="0" applyFont="1" applyFill="1" applyBorder="1" applyAlignment="1">
      <alignment vertical="center"/>
    </xf>
    <xf numFmtId="0" fontId="21" fillId="0" borderId="19" xfId="0" applyFont="1" applyFill="1" applyBorder="1" applyAlignment="1">
      <alignment horizontal="center" vertical="center"/>
    </xf>
    <xf numFmtId="169" fontId="21" fillId="0" borderId="19" xfId="0" applyNumberFormat="1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 vertical="center"/>
    </xf>
    <xf numFmtId="170" fontId="20" fillId="0" borderId="19" xfId="0" applyNumberFormat="1" applyFont="1" applyFill="1" applyBorder="1"/>
    <xf numFmtId="0" fontId="24" fillId="0" borderId="46" xfId="0" applyFont="1" applyBorder="1"/>
    <xf numFmtId="0" fontId="24" fillId="0" borderId="45" xfId="0" applyFont="1" applyBorder="1"/>
    <xf numFmtId="0" fontId="0" fillId="0" borderId="19" xfId="0" applyNumberFormat="1" applyFont="1" applyFill="1" applyBorder="1" applyAlignment="1"/>
    <xf numFmtId="0" fontId="22" fillId="0" borderId="19" xfId="0" applyFont="1" applyFill="1" applyBorder="1"/>
    <xf numFmtId="0" fontId="22" fillId="0" borderId="19" xfId="0" applyFont="1" applyFill="1" applyBorder="1" applyAlignment="1">
      <alignment horizontal="center"/>
    </xf>
    <xf numFmtId="168" fontId="22" fillId="0" borderId="19" xfId="1" applyNumberFormat="1" applyFont="1" applyFill="1" applyBorder="1"/>
    <xf numFmtId="3" fontId="21" fillId="0" borderId="19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/>
    <xf numFmtId="0" fontId="5" fillId="2" borderId="5" xfId="0" applyFont="1" applyFill="1" applyBorder="1" applyAlignment="1"/>
    <xf numFmtId="0" fontId="0" fillId="2" borderId="49" xfId="0" applyFont="1" applyFill="1" applyBorder="1" applyAlignment="1"/>
    <xf numFmtId="0" fontId="0" fillId="2" borderId="51" xfId="0" applyFont="1" applyFill="1" applyBorder="1" applyAlignment="1"/>
    <xf numFmtId="0" fontId="3" fillId="2" borderId="52" xfId="0" applyFont="1" applyFill="1" applyBorder="1" applyAlignment="1">
      <alignment wrapText="1"/>
    </xf>
    <xf numFmtId="49" fontId="5" fillId="2" borderId="48" xfId="0" applyNumberFormat="1" applyFont="1" applyFill="1" applyBorder="1" applyAlignment="1">
      <alignment vertical="center" wrapText="1"/>
    </xf>
    <xf numFmtId="49" fontId="5" fillId="2" borderId="50" xfId="0" applyNumberFormat="1" applyFont="1" applyFill="1" applyBorder="1" applyAlignment="1">
      <alignment horizontal="left" vertical="center" wrapText="1"/>
    </xf>
    <xf numFmtId="49" fontId="5" fillId="2" borderId="50" xfId="0" applyNumberFormat="1" applyFont="1" applyFill="1" applyBorder="1" applyAlignment="1">
      <alignment horizontal="left"/>
    </xf>
    <xf numFmtId="49" fontId="5" fillId="2" borderId="50" xfId="0" applyNumberFormat="1" applyFont="1" applyFill="1" applyBorder="1" applyAlignment="1">
      <alignment horizontal="left" wrapText="1"/>
    </xf>
    <xf numFmtId="14" fontId="5" fillId="2" borderId="50" xfId="0" applyNumberFormat="1" applyFont="1" applyFill="1" applyBorder="1" applyAlignment="1">
      <alignment horizontal="left"/>
    </xf>
    <xf numFmtId="49" fontId="5" fillId="2" borderId="5" xfId="0" applyNumberFormat="1" applyFont="1" applyFill="1" applyBorder="1" applyAlignment="1">
      <alignment horizontal="left"/>
    </xf>
    <xf numFmtId="3" fontId="5" fillId="2" borderId="5" xfId="0" applyNumberFormat="1" applyFont="1" applyFill="1" applyBorder="1" applyAlignment="1">
      <alignment horizontal="left" wrapText="1"/>
    </xf>
    <xf numFmtId="49" fontId="5" fillId="2" borderId="5" xfId="0" applyNumberFormat="1" applyFont="1" applyFill="1" applyBorder="1" applyAlignment="1">
      <alignment horizontal="left" wrapText="1"/>
    </xf>
    <xf numFmtId="3" fontId="5" fillId="2" borderId="5" xfId="0" applyNumberFormat="1" applyFont="1" applyFill="1" applyBorder="1" applyAlignment="1">
      <alignment horizontal="left"/>
    </xf>
    <xf numFmtId="2" fontId="24" fillId="0" borderId="47" xfId="0" applyNumberFormat="1" applyFont="1" applyBorder="1" applyAlignment="1">
      <alignment horizontal="right"/>
    </xf>
    <xf numFmtId="0" fontId="24" fillId="0" borderId="46" xfId="0" applyFont="1" applyBorder="1" applyAlignment="1">
      <alignment horizontal="right"/>
    </xf>
    <xf numFmtId="168" fontId="24" fillId="0" borderId="46" xfId="1" applyNumberFormat="1" applyFont="1" applyBorder="1" applyAlignment="1">
      <alignment horizontal="right"/>
    </xf>
    <xf numFmtId="168" fontId="24" fillId="0" borderId="45" xfId="1" applyNumberFormat="1" applyFont="1" applyBorder="1" applyAlignment="1">
      <alignment horizontal="right"/>
    </xf>
    <xf numFmtId="2" fontId="24" fillId="0" borderId="45" xfId="0" applyNumberFormat="1" applyFont="1" applyBorder="1" applyAlignment="1">
      <alignment horizontal="right"/>
    </xf>
    <xf numFmtId="0" fontId="24" fillId="0" borderId="45" xfId="0" applyFont="1" applyBorder="1" applyAlignment="1">
      <alignment horizontal="right"/>
    </xf>
    <xf numFmtId="0" fontId="7" fillId="3" borderId="5" xfId="0" applyFont="1" applyFill="1" applyBorder="1" applyAlignment="1">
      <alignment horizontal="right" vertical="center"/>
    </xf>
    <xf numFmtId="3" fontId="7" fillId="3" borderId="5" xfId="0" applyNumberFormat="1" applyFont="1" applyFill="1" applyBorder="1" applyAlignment="1">
      <alignment horizontal="right" vertical="center"/>
    </xf>
    <xf numFmtId="49" fontId="2" fillId="3" borderId="60" xfId="0" applyNumberFormat="1" applyFont="1" applyFill="1" applyBorder="1" applyAlignment="1">
      <alignment horizontal="center" vertical="center" wrapText="1"/>
    </xf>
    <xf numFmtId="0" fontId="3" fillId="2" borderId="61" xfId="0" applyFont="1" applyFill="1" applyBorder="1" applyAlignment="1"/>
    <xf numFmtId="0" fontId="3" fillId="2" borderId="62" xfId="0" applyFont="1" applyFill="1" applyBorder="1" applyAlignment="1"/>
    <xf numFmtId="0" fontId="3" fillId="2" borderId="62" xfId="0" applyFont="1" applyFill="1" applyBorder="1" applyAlignment="1">
      <alignment horizontal="center"/>
    </xf>
    <xf numFmtId="3" fontId="3" fillId="2" borderId="62" xfId="0" applyNumberFormat="1" applyFont="1" applyFill="1" applyBorder="1" applyAlignment="1"/>
    <xf numFmtId="0" fontId="23" fillId="0" borderId="48" xfId="0" applyFont="1" applyBorder="1"/>
    <xf numFmtId="0" fontId="23" fillId="0" borderId="48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24" fillId="0" borderId="48" xfId="0" applyFont="1" applyBorder="1"/>
    <xf numFmtId="168" fontId="24" fillId="0" borderId="48" xfId="1" applyNumberFormat="1" applyFont="1" applyBorder="1"/>
    <xf numFmtId="168" fontId="23" fillId="0" borderId="48" xfId="1" applyNumberFormat="1" applyFont="1" applyBorder="1"/>
    <xf numFmtId="164" fontId="24" fillId="0" borderId="48" xfId="0" applyNumberFormat="1" applyFont="1" applyBorder="1" applyAlignment="1">
      <alignment horizontal="right"/>
    </xf>
    <xf numFmtId="0" fontId="24" fillId="0" borderId="48" xfId="0" applyFont="1" applyBorder="1" applyAlignment="1">
      <alignment horizontal="right"/>
    </xf>
    <xf numFmtId="168" fontId="24" fillId="0" borderId="48" xfId="1" applyNumberFormat="1" applyFont="1" applyBorder="1" applyAlignment="1">
      <alignment horizontal="right"/>
    </xf>
    <xf numFmtId="49" fontId="8" fillId="3" borderId="48" xfId="0" applyNumberFormat="1" applyFont="1" applyFill="1" applyBorder="1" applyAlignment="1">
      <alignment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right" vertical="center"/>
    </xf>
    <xf numFmtId="49" fontId="2" fillId="3" borderId="60" xfId="0" applyNumberFormat="1" applyFont="1" applyFill="1" applyBorder="1" applyAlignment="1">
      <alignment horizontal="center" vertical="center"/>
    </xf>
    <xf numFmtId="49" fontId="8" fillId="3" borderId="63" xfId="0" applyNumberFormat="1" applyFont="1" applyFill="1" applyBorder="1" applyAlignment="1">
      <alignment vertical="center"/>
    </xf>
    <xf numFmtId="0" fontId="8" fillId="3" borderId="63" xfId="0" applyFont="1" applyFill="1" applyBorder="1" applyAlignment="1">
      <alignment horizontal="center" vertical="center"/>
    </xf>
    <xf numFmtId="3" fontId="7" fillId="3" borderId="48" xfId="0" applyNumberFormat="1" applyFont="1" applyFill="1" applyBorder="1" applyAlignment="1">
      <alignment horizontal="right" vertical="center"/>
    </xf>
    <xf numFmtId="49" fontId="25" fillId="3" borderId="48" xfId="0" applyNumberFormat="1" applyFont="1" applyFill="1" applyBorder="1" applyAlignment="1">
      <alignment vertical="center" wrapText="1"/>
    </xf>
    <xf numFmtId="49" fontId="25" fillId="5" borderId="11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49" fontId="25" fillId="3" borderId="5" xfId="0" applyNumberFormat="1" applyFont="1" applyFill="1" applyBorder="1" applyAlignment="1">
      <alignment horizontal="center" vertical="center" wrapText="1"/>
    </xf>
    <xf numFmtId="49" fontId="25" fillId="5" borderId="53" xfId="0" applyNumberFormat="1" applyFont="1" applyFill="1" applyBorder="1" applyAlignment="1">
      <alignment vertical="center"/>
    </xf>
    <xf numFmtId="0" fontId="25" fillId="5" borderId="54" xfId="0" applyFont="1" applyFill="1" applyBorder="1" applyAlignment="1">
      <alignment vertical="center"/>
    </xf>
    <xf numFmtId="165" fontId="25" fillId="5" borderId="55" xfId="0" applyNumberFormat="1" applyFont="1" applyFill="1" applyBorder="1" applyAlignment="1">
      <alignment vertical="center"/>
    </xf>
    <xf numFmtId="49" fontId="25" fillId="3" borderId="56" xfId="0" applyNumberFormat="1" applyFont="1" applyFill="1" applyBorder="1" applyAlignment="1">
      <alignment vertical="center"/>
    </xf>
    <xf numFmtId="0" fontId="25" fillId="3" borderId="19" xfId="0" applyFont="1" applyFill="1" applyBorder="1" applyAlignment="1">
      <alignment vertical="center"/>
    </xf>
    <xf numFmtId="165" fontId="25" fillId="3" borderId="57" xfId="0" applyNumberFormat="1" applyFont="1" applyFill="1" applyBorder="1" applyAlignment="1">
      <alignment vertical="center"/>
    </xf>
    <xf numFmtId="49" fontId="25" fillId="5" borderId="56" xfId="0" applyNumberFormat="1" applyFont="1" applyFill="1" applyBorder="1" applyAlignment="1">
      <alignment vertical="center"/>
    </xf>
    <xf numFmtId="0" fontId="25" fillId="5" borderId="19" xfId="0" applyFont="1" applyFill="1" applyBorder="1" applyAlignment="1">
      <alignment vertical="center"/>
    </xf>
    <xf numFmtId="165" fontId="25" fillId="5" borderId="57" xfId="0" applyNumberFormat="1" applyFont="1" applyFill="1" applyBorder="1" applyAlignment="1">
      <alignment vertical="center"/>
    </xf>
    <xf numFmtId="49" fontId="25" fillId="5" borderId="58" xfId="0" applyNumberFormat="1" applyFont="1" applyFill="1" applyBorder="1" applyAlignment="1">
      <alignment vertical="center"/>
    </xf>
    <xf numFmtId="0" fontId="25" fillId="5" borderId="59" xfId="0" applyFont="1" applyFill="1" applyBorder="1" applyAlignment="1">
      <alignment vertical="center"/>
    </xf>
    <xf numFmtId="165" fontId="25" fillId="5" borderId="47" xfId="0" applyNumberFormat="1" applyFont="1" applyFill="1" applyBorder="1" applyAlignment="1">
      <alignment vertical="center"/>
    </xf>
    <xf numFmtId="169" fontId="24" fillId="9" borderId="48" xfId="1" applyNumberFormat="1" applyFont="1" applyFill="1" applyBorder="1" applyAlignment="1">
      <alignment horizontal="right"/>
    </xf>
    <xf numFmtId="0" fontId="8" fillId="3" borderId="63" xfId="0" applyFont="1" applyFill="1" applyBorder="1" applyAlignment="1">
      <alignment horizontal="right" vertical="center"/>
    </xf>
    <xf numFmtId="3" fontId="7" fillId="3" borderId="63" xfId="0" applyNumberFormat="1" applyFont="1" applyFill="1" applyBorder="1" applyAlignment="1">
      <alignment horizontal="right" vertical="center"/>
    </xf>
    <xf numFmtId="49" fontId="17" fillId="8" borderId="30" xfId="0" applyNumberFormat="1" applyFont="1" applyFill="1" applyBorder="1" applyAlignment="1">
      <alignment vertical="center"/>
    </xf>
    <xf numFmtId="0" fontId="12" fillId="8" borderId="31" xfId="0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49" fontId="7" fillId="3" borderId="5" xfId="0" applyNumberFormat="1" applyFont="1" applyFill="1" applyBorder="1" applyAlignment="1">
      <alignment wrapText="1"/>
    </xf>
    <xf numFmtId="0" fontId="7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/>
    <xf numFmtId="0" fontId="5" fillId="2" borderId="5" xfId="0" applyFont="1" applyFill="1" applyBorder="1" applyAlignment="1"/>
    <xf numFmtId="49" fontId="2" fillId="3" borderId="5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</cellXfs>
  <cellStyles count="2">
    <cellStyle name="Millares_Hoja1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142875</xdr:rowOff>
    </xdr:from>
    <xdr:to>
      <xdr:col>7</xdr:col>
      <xdr:colOff>0</xdr:colOff>
      <xdr:row>8</xdr:row>
      <xdr:rowOff>2507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42875"/>
          <a:ext cx="6572251" cy="1383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2"/>
  <sheetViews>
    <sheetView showGridLines="0" tabSelected="1" topLeftCell="A53" zoomScaleNormal="100" workbookViewId="0">
      <selection activeCell="G68" sqref="G68"/>
    </sheetView>
  </sheetViews>
  <sheetFormatPr baseColWidth="10" defaultColWidth="10.85546875" defaultRowHeight="11.25" customHeight="1"/>
  <cols>
    <col min="1" max="1" width="4.42578125" style="1" customWidth="1"/>
    <col min="2" max="2" width="26" style="1" customWidth="1"/>
    <col min="3" max="3" width="19.42578125" style="1" customWidth="1"/>
    <col min="4" max="4" width="9.42578125" style="1" customWidth="1"/>
    <col min="5" max="5" width="18.42578125" style="1" customWidth="1"/>
    <col min="6" max="6" width="12.85546875" style="1" customWidth="1"/>
    <col min="7" max="7" width="12.42578125" style="1" customWidth="1"/>
    <col min="8" max="12" width="10.85546875" style="1" customWidth="1"/>
    <col min="13" max="13" width="13.85546875" style="1" customWidth="1"/>
    <col min="14" max="14" width="13" style="1" customWidth="1"/>
    <col min="15" max="15" width="12.85546875" style="1" customWidth="1"/>
    <col min="16" max="255" width="10.85546875" style="1" customWidth="1"/>
  </cols>
  <sheetData>
    <row r="1" spans="1:14" ht="15" customHeight="1">
      <c r="A1" s="2"/>
      <c r="B1" s="2"/>
      <c r="C1" s="2"/>
      <c r="D1" s="2"/>
      <c r="E1" s="2"/>
      <c r="F1" s="2"/>
      <c r="G1" s="2"/>
    </row>
    <row r="2" spans="1:14" ht="15" customHeight="1">
      <c r="A2" s="2"/>
      <c r="B2" s="2"/>
      <c r="C2" s="2"/>
      <c r="D2" s="2"/>
      <c r="E2" s="2"/>
      <c r="F2" s="2"/>
      <c r="G2" s="2"/>
    </row>
    <row r="3" spans="1:14" ht="15" customHeight="1">
      <c r="A3" s="2"/>
      <c r="B3" s="2"/>
      <c r="C3" s="2"/>
      <c r="D3" s="2"/>
      <c r="E3" s="2"/>
      <c r="F3" s="2"/>
      <c r="G3" s="2"/>
    </row>
    <row r="4" spans="1:14" ht="15" customHeight="1">
      <c r="A4" s="2"/>
      <c r="B4" s="2"/>
      <c r="C4" s="2"/>
      <c r="D4" s="2"/>
      <c r="E4" s="2"/>
      <c r="F4" s="2"/>
      <c r="G4" s="2"/>
    </row>
    <row r="5" spans="1:14" ht="15" customHeight="1">
      <c r="A5" s="2"/>
      <c r="B5" s="2"/>
      <c r="C5" s="2"/>
      <c r="D5" s="2"/>
      <c r="E5" s="2"/>
      <c r="F5" s="2"/>
      <c r="G5" s="2"/>
    </row>
    <row r="6" spans="1:14" ht="15" customHeight="1">
      <c r="A6" s="2"/>
      <c r="B6" s="2"/>
      <c r="C6" s="2"/>
      <c r="D6" s="2"/>
      <c r="E6" s="2"/>
      <c r="F6" s="2"/>
      <c r="G6" s="2"/>
    </row>
    <row r="7" spans="1:14" ht="15" customHeight="1">
      <c r="A7" s="2"/>
      <c r="B7" s="2"/>
      <c r="C7" s="2"/>
      <c r="D7" s="2"/>
      <c r="E7" s="2"/>
      <c r="F7" s="2"/>
      <c r="G7" s="2"/>
    </row>
    <row r="8" spans="1:14" ht="15" customHeight="1">
      <c r="A8" s="2"/>
      <c r="B8" s="113"/>
      <c r="C8" s="3"/>
      <c r="D8" s="2"/>
      <c r="E8" s="3"/>
      <c r="F8" s="3"/>
      <c r="G8" s="3"/>
    </row>
    <row r="9" spans="1:14" ht="12" customHeight="1">
      <c r="A9" s="112"/>
      <c r="B9" s="153" t="s">
        <v>0</v>
      </c>
      <c r="C9" s="117" t="s">
        <v>60</v>
      </c>
      <c r="D9" s="5"/>
      <c r="E9" s="177" t="s">
        <v>87</v>
      </c>
      <c r="F9" s="178"/>
      <c r="G9" s="123">
        <v>240</v>
      </c>
    </row>
    <row r="10" spans="1:14" ht="38.25" customHeight="1">
      <c r="A10" s="112"/>
      <c r="B10" s="115" t="s">
        <v>1</v>
      </c>
      <c r="C10" s="116" t="s">
        <v>61</v>
      </c>
      <c r="D10" s="6"/>
      <c r="E10" s="175" t="s">
        <v>2</v>
      </c>
      <c r="F10" s="176"/>
      <c r="G10" s="120" t="s">
        <v>86</v>
      </c>
    </row>
    <row r="11" spans="1:14" ht="18" customHeight="1">
      <c r="A11" s="112"/>
      <c r="B11" s="115" t="s">
        <v>3</v>
      </c>
      <c r="C11" s="117" t="s">
        <v>4</v>
      </c>
      <c r="D11" s="6"/>
      <c r="E11" s="175" t="s">
        <v>5</v>
      </c>
      <c r="F11" s="176"/>
      <c r="G11" s="123">
        <v>1500</v>
      </c>
    </row>
    <row r="12" spans="1:14" ht="11.25" customHeight="1">
      <c r="A12" s="112"/>
      <c r="B12" s="115" t="s">
        <v>6</v>
      </c>
      <c r="C12" s="118" t="s">
        <v>62</v>
      </c>
      <c r="D12" s="6"/>
      <c r="E12" s="110" t="s">
        <v>7</v>
      </c>
      <c r="F12" s="111"/>
      <c r="G12" s="121">
        <f>(G9*G11)</f>
        <v>360000</v>
      </c>
    </row>
    <row r="13" spans="1:14" ht="11.25" customHeight="1">
      <c r="A13" s="112"/>
      <c r="B13" s="115" t="s">
        <v>8</v>
      </c>
      <c r="C13" s="117" t="s">
        <v>64</v>
      </c>
      <c r="D13" s="6"/>
      <c r="E13" s="175" t="s">
        <v>9</v>
      </c>
      <c r="F13" s="176"/>
      <c r="G13" s="120" t="s">
        <v>63</v>
      </c>
    </row>
    <row r="14" spans="1:14" ht="13.5" customHeight="1">
      <c r="A14" s="112"/>
      <c r="B14" s="115" t="s">
        <v>10</v>
      </c>
      <c r="C14" s="117" t="s">
        <v>59</v>
      </c>
      <c r="D14" s="6"/>
      <c r="E14" s="175" t="s">
        <v>11</v>
      </c>
      <c r="F14" s="176"/>
      <c r="G14" s="120" t="s">
        <v>86</v>
      </c>
    </row>
    <row r="15" spans="1:14" ht="25.5" customHeight="1">
      <c r="A15" s="112"/>
      <c r="B15" s="115" t="s">
        <v>12</v>
      </c>
      <c r="C15" s="119">
        <v>44562</v>
      </c>
      <c r="D15" s="6"/>
      <c r="E15" s="179" t="s">
        <v>13</v>
      </c>
      <c r="F15" s="180"/>
      <c r="G15" s="122" t="s">
        <v>65</v>
      </c>
      <c r="I15" s="91"/>
      <c r="J15" s="89"/>
      <c r="K15" s="89"/>
      <c r="L15" s="89"/>
      <c r="M15" s="89"/>
      <c r="N15" s="90"/>
    </row>
    <row r="16" spans="1:14" ht="12" customHeight="1">
      <c r="A16" s="2"/>
      <c r="B16" s="114"/>
      <c r="C16" s="10"/>
      <c r="D16" s="11"/>
      <c r="E16" s="12"/>
      <c r="F16" s="12"/>
      <c r="G16" s="13"/>
      <c r="I16" s="92"/>
      <c r="J16" s="92"/>
      <c r="K16" s="92"/>
      <c r="L16" s="92"/>
      <c r="M16" s="92"/>
      <c r="N16" s="93"/>
    </row>
    <row r="17" spans="1:14" ht="12" customHeight="1">
      <c r="A17" s="14"/>
      <c r="B17" s="181" t="s">
        <v>14</v>
      </c>
      <c r="C17" s="182"/>
      <c r="D17" s="182"/>
      <c r="E17" s="182"/>
      <c r="F17" s="182"/>
      <c r="G17" s="182"/>
      <c r="I17" s="92"/>
      <c r="J17" s="92"/>
      <c r="K17" s="92"/>
      <c r="L17" s="92"/>
      <c r="M17" s="92"/>
      <c r="N17" s="93"/>
    </row>
    <row r="18" spans="1:14" ht="12" customHeight="1">
      <c r="A18" s="2"/>
      <c r="B18" s="15"/>
      <c r="C18" s="16"/>
      <c r="D18" s="16"/>
      <c r="E18" s="16"/>
      <c r="F18" s="17"/>
      <c r="G18" s="17"/>
      <c r="I18" s="92"/>
      <c r="J18" s="92"/>
      <c r="K18" s="92"/>
      <c r="L18" s="92"/>
      <c r="M18" s="92"/>
      <c r="N18" s="93"/>
    </row>
    <row r="19" spans="1:14" ht="12" customHeight="1">
      <c r="A19" s="4"/>
      <c r="B19" s="154" t="s">
        <v>15</v>
      </c>
      <c r="C19" s="155"/>
      <c r="D19" s="156"/>
      <c r="E19" s="156"/>
      <c r="F19" s="156"/>
      <c r="G19" s="156"/>
      <c r="I19" s="94"/>
      <c r="J19" s="95"/>
      <c r="K19" s="95"/>
      <c r="L19" s="94"/>
      <c r="M19" s="96"/>
      <c r="N19" s="96"/>
    </row>
    <row r="20" spans="1:14" ht="24" customHeight="1">
      <c r="A20" s="14"/>
      <c r="B20" s="157" t="s">
        <v>16</v>
      </c>
      <c r="C20" s="157" t="s">
        <v>17</v>
      </c>
      <c r="D20" s="157" t="s">
        <v>18</v>
      </c>
      <c r="E20" s="157" t="s">
        <v>19</v>
      </c>
      <c r="F20" s="157" t="s">
        <v>20</v>
      </c>
      <c r="G20" s="157" t="s">
        <v>21</v>
      </c>
      <c r="I20" s="94"/>
      <c r="J20" s="95"/>
      <c r="K20" s="97"/>
      <c r="L20" s="95"/>
      <c r="M20" s="96"/>
      <c r="N20" s="96"/>
    </row>
    <row r="21" spans="1:14" ht="12.75" customHeight="1">
      <c r="A21" s="14"/>
      <c r="B21" s="104" t="s">
        <v>66</v>
      </c>
      <c r="C21" s="18" t="s">
        <v>22</v>
      </c>
      <c r="D21" s="124">
        <v>0.43333333333333335</v>
      </c>
      <c r="E21" s="125" t="s">
        <v>70</v>
      </c>
      <c r="F21" s="126">
        <v>17602</v>
      </c>
      <c r="G21" s="127">
        <v>7569</v>
      </c>
      <c r="I21" s="94"/>
      <c r="J21" s="95"/>
      <c r="K21" s="97"/>
      <c r="L21" s="95"/>
      <c r="M21" s="96"/>
      <c r="N21" s="96"/>
    </row>
    <row r="22" spans="1:14" ht="12.75" customHeight="1">
      <c r="A22" s="14"/>
      <c r="B22" s="103" t="s">
        <v>67</v>
      </c>
      <c r="C22" s="18" t="s">
        <v>22</v>
      </c>
      <c r="D22" s="124">
        <v>6.6666666666666666E-2</v>
      </c>
      <c r="E22" s="125" t="s">
        <v>71</v>
      </c>
      <c r="F22" s="126">
        <v>40505.4</v>
      </c>
      <c r="G22" s="127">
        <v>2835</v>
      </c>
      <c r="I22" s="94"/>
      <c r="J22" s="95"/>
      <c r="K22" s="97"/>
      <c r="L22" s="95"/>
      <c r="M22" s="96"/>
      <c r="N22" s="96"/>
    </row>
    <row r="23" spans="1:14" ht="12.75" customHeight="1">
      <c r="A23" s="14"/>
      <c r="B23" s="103" t="s">
        <v>68</v>
      </c>
      <c r="C23" s="18" t="s">
        <v>22</v>
      </c>
      <c r="D23" s="124">
        <v>0.33333333333333331</v>
      </c>
      <c r="E23" s="125" t="s">
        <v>72</v>
      </c>
      <c r="F23" s="126">
        <v>13539.900000000003</v>
      </c>
      <c r="G23" s="127">
        <f>D23*F23</f>
        <v>4513.3000000000011</v>
      </c>
      <c r="I23" s="94"/>
      <c r="J23" s="95"/>
      <c r="K23" s="97"/>
      <c r="L23" s="95"/>
      <c r="M23" s="96"/>
      <c r="N23" s="96"/>
    </row>
    <row r="24" spans="1:14" ht="25.5" customHeight="1">
      <c r="A24" s="14"/>
      <c r="B24" s="104" t="s">
        <v>69</v>
      </c>
      <c r="C24" s="18" t="s">
        <v>22</v>
      </c>
      <c r="D24" s="128">
        <v>0.33333333333333331</v>
      </c>
      <c r="E24" s="129" t="s">
        <v>72</v>
      </c>
      <c r="F24" s="127">
        <v>17602</v>
      </c>
      <c r="G24" s="127">
        <v>5809</v>
      </c>
      <c r="I24" s="98"/>
      <c r="J24" s="99"/>
      <c r="K24" s="99"/>
      <c r="L24" s="99"/>
      <c r="M24" s="98"/>
      <c r="N24" s="100"/>
    </row>
    <row r="25" spans="1:14" ht="12.75" customHeight="1">
      <c r="A25" s="14"/>
      <c r="B25" s="20" t="s">
        <v>23</v>
      </c>
      <c r="C25" s="21"/>
      <c r="D25" s="130"/>
      <c r="E25" s="130"/>
      <c r="F25" s="130"/>
      <c r="G25" s="131">
        <f>SUM(G21:G24)</f>
        <v>20726.300000000003</v>
      </c>
    </row>
    <row r="26" spans="1:14" ht="12" customHeight="1">
      <c r="A26" s="2"/>
      <c r="B26" s="15"/>
      <c r="C26" s="17"/>
      <c r="D26" s="17"/>
      <c r="E26" s="17"/>
      <c r="F26" s="22"/>
      <c r="G26" s="22"/>
    </row>
    <row r="27" spans="1:14" ht="12" customHeight="1">
      <c r="A27" s="4"/>
      <c r="B27" s="23" t="s">
        <v>24</v>
      </c>
      <c r="C27" s="24"/>
      <c r="D27" s="25"/>
      <c r="E27" s="25"/>
      <c r="F27" s="26"/>
      <c r="G27" s="26"/>
    </row>
    <row r="28" spans="1:14" ht="24" customHeight="1">
      <c r="A28" s="4"/>
      <c r="B28" s="27" t="s">
        <v>16</v>
      </c>
      <c r="C28" s="28" t="s">
        <v>17</v>
      </c>
      <c r="D28" s="28" t="s">
        <v>18</v>
      </c>
      <c r="E28" s="27" t="s">
        <v>19</v>
      </c>
      <c r="F28" s="28" t="s">
        <v>20</v>
      </c>
      <c r="G28" s="27" t="s">
        <v>21</v>
      </c>
      <c r="I28" s="105"/>
      <c r="J28" s="105"/>
      <c r="K28" s="105"/>
      <c r="L28" s="105"/>
      <c r="M28" s="105"/>
      <c r="N28" s="105"/>
    </row>
    <row r="29" spans="1:14" ht="12" customHeight="1">
      <c r="A29" s="4"/>
      <c r="B29" s="29"/>
      <c r="C29" s="30"/>
      <c r="D29" s="30"/>
      <c r="E29" s="30"/>
      <c r="F29" s="29"/>
      <c r="G29" s="29"/>
      <c r="I29" s="91"/>
      <c r="J29" s="101"/>
      <c r="K29" s="101"/>
      <c r="L29" s="101"/>
      <c r="M29" s="89"/>
      <c r="N29" s="102"/>
    </row>
    <row r="30" spans="1:14" ht="12" customHeight="1">
      <c r="A30" s="4"/>
      <c r="B30" s="31" t="s">
        <v>25</v>
      </c>
      <c r="C30" s="32"/>
      <c r="D30" s="32"/>
      <c r="E30" s="32"/>
      <c r="F30" s="33"/>
      <c r="G30" s="33"/>
      <c r="I30" s="92"/>
      <c r="J30" s="92"/>
      <c r="K30" s="92"/>
      <c r="L30" s="92"/>
      <c r="M30" s="92"/>
      <c r="N30" s="93"/>
    </row>
    <row r="31" spans="1:14" ht="12" customHeight="1">
      <c r="A31" s="2"/>
      <c r="B31" s="34"/>
      <c r="C31" s="35"/>
      <c r="D31" s="35"/>
      <c r="E31" s="35"/>
      <c r="F31" s="36"/>
      <c r="G31" s="36"/>
      <c r="I31" s="106"/>
      <c r="J31" s="107"/>
      <c r="K31" s="95"/>
      <c r="L31" s="94"/>
      <c r="M31" s="96"/>
      <c r="N31" s="108"/>
    </row>
    <row r="32" spans="1:14" ht="12" customHeight="1">
      <c r="A32" s="4"/>
      <c r="B32" s="23" t="s">
        <v>26</v>
      </c>
      <c r="C32" s="24"/>
      <c r="D32" s="25"/>
      <c r="E32" s="25"/>
      <c r="F32" s="26"/>
      <c r="G32" s="26"/>
      <c r="I32" s="94"/>
      <c r="J32" s="95"/>
      <c r="K32" s="97"/>
      <c r="L32" s="95"/>
      <c r="M32" s="96"/>
      <c r="N32" s="96"/>
    </row>
    <row r="33" spans="1:14" ht="24" customHeight="1">
      <c r="A33" s="4"/>
      <c r="B33" s="37" t="s">
        <v>16</v>
      </c>
      <c r="C33" s="37" t="s">
        <v>17</v>
      </c>
      <c r="D33" s="37" t="s">
        <v>18</v>
      </c>
      <c r="E33" s="37" t="s">
        <v>19</v>
      </c>
      <c r="F33" s="38" t="s">
        <v>20</v>
      </c>
      <c r="G33" s="37" t="s">
        <v>21</v>
      </c>
      <c r="I33" s="94"/>
      <c r="J33" s="95"/>
      <c r="K33" s="97"/>
      <c r="L33" s="95"/>
      <c r="M33" s="96"/>
      <c r="N33" s="96"/>
    </row>
    <row r="34" spans="1:14" ht="12.75" customHeight="1">
      <c r="A34" s="14"/>
      <c r="B34" s="7"/>
      <c r="C34" s="18"/>
      <c r="D34" s="19"/>
      <c r="E34" s="8"/>
      <c r="F34" s="9"/>
      <c r="G34" s="9"/>
      <c r="I34" s="106"/>
      <c r="J34" s="95"/>
      <c r="K34" s="97"/>
      <c r="L34" s="95"/>
      <c r="M34" s="96"/>
      <c r="N34" s="96"/>
    </row>
    <row r="35" spans="1:14" ht="12.75" customHeight="1">
      <c r="A35" s="4"/>
      <c r="B35" s="39" t="s">
        <v>28</v>
      </c>
      <c r="C35" s="40"/>
      <c r="D35" s="40"/>
      <c r="E35" s="40"/>
      <c r="F35" s="41"/>
      <c r="G35" s="42"/>
      <c r="I35" s="94"/>
      <c r="J35" s="95"/>
      <c r="K35" s="97"/>
      <c r="L35" s="95"/>
      <c r="M35" s="96"/>
      <c r="N35" s="96"/>
    </row>
    <row r="36" spans="1:14" ht="12" customHeight="1">
      <c r="A36" s="2"/>
      <c r="B36" s="34"/>
      <c r="C36" s="35"/>
      <c r="D36" s="35"/>
      <c r="E36" s="35"/>
      <c r="F36" s="36"/>
      <c r="G36" s="36"/>
      <c r="I36" s="94"/>
      <c r="J36" s="95"/>
      <c r="K36" s="97"/>
      <c r="L36" s="95"/>
      <c r="M36" s="96"/>
      <c r="N36" s="96"/>
    </row>
    <row r="37" spans="1:14" ht="12" customHeight="1">
      <c r="A37" s="4"/>
      <c r="B37" s="23" t="s">
        <v>29</v>
      </c>
      <c r="C37" s="24"/>
      <c r="D37" s="25"/>
      <c r="E37" s="25"/>
      <c r="F37" s="26"/>
      <c r="G37" s="26"/>
      <c r="I37" s="98"/>
      <c r="J37" s="99"/>
      <c r="K37" s="99"/>
      <c r="L37" s="99"/>
      <c r="M37" s="98"/>
      <c r="N37" s="109"/>
    </row>
    <row r="38" spans="1:14" ht="24" customHeight="1">
      <c r="A38" s="4"/>
      <c r="B38" s="132" t="s">
        <v>30</v>
      </c>
      <c r="C38" s="132" t="s">
        <v>31</v>
      </c>
      <c r="D38" s="132" t="s">
        <v>32</v>
      </c>
      <c r="E38" s="132" t="s">
        <v>19</v>
      </c>
      <c r="F38" s="132" t="s">
        <v>20</v>
      </c>
      <c r="G38" s="132" t="s">
        <v>21</v>
      </c>
      <c r="K38" s="88"/>
    </row>
    <row r="39" spans="1:14" ht="12.75" customHeight="1">
      <c r="A39" s="112"/>
      <c r="B39" s="137" t="s">
        <v>73</v>
      </c>
      <c r="C39" s="138"/>
      <c r="D39" s="139"/>
      <c r="E39" s="140"/>
      <c r="F39" s="141"/>
      <c r="G39" s="142"/>
      <c r="K39" s="88"/>
    </row>
    <row r="40" spans="1:14" ht="12.75" customHeight="1">
      <c r="A40" s="112"/>
      <c r="B40" s="140" t="s">
        <v>74</v>
      </c>
      <c r="C40" s="139" t="s">
        <v>33</v>
      </c>
      <c r="D40" s="143">
        <v>33.333333333333336</v>
      </c>
      <c r="E40" s="144" t="s">
        <v>75</v>
      </c>
      <c r="F40" s="145">
        <v>544.70000000000005</v>
      </c>
      <c r="G40" s="145">
        <v>18155</v>
      </c>
    </row>
    <row r="41" spans="1:14" ht="12.75" customHeight="1">
      <c r="A41" s="112"/>
      <c r="B41" s="140" t="s">
        <v>76</v>
      </c>
      <c r="C41" s="139" t="s">
        <v>33</v>
      </c>
      <c r="D41" s="143">
        <v>433.33333333333331</v>
      </c>
      <c r="E41" s="144" t="s">
        <v>88</v>
      </c>
      <c r="F41" s="145">
        <v>113.1</v>
      </c>
      <c r="G41" s="145">
        <f>D41*F41</f>
        <v>49009.999999999993</v>
      </c>
    </row>
    <row r="42" spans="1:14" ht="12.75" customHeight="1">
      <c r="A42" s="112"/>
      <c r="B42" s="137" t="s">
        <v>77</v>
      </c>
      <c r="C42" s="139"/>
      <c r="D42" s="143"/>
      <c r="E42" s="144"/>
      <c r="F42" s="145"/>
      <c r="G42" s="145"/>
    </row>
    <row r="43" spans="1:14" ht="12.75" customHeight="1">
      <c r="A43" s="112"/>
      <c r="B43" s="140" t="s">
        <v>78</v>
      </c>
      <c r="C43" s="139" t="s">
        <v>79</v>
      </c>
      <c r="D43" s="143">
        <v>33.333333333333336</v>
      </c>
      <c r="E43" s="144" t="s">
        <v>80</v>
      </c>
      <c r="F43" s="145">
        <v>105.3</v>
      </c>
      <c r="G43" s="145">
        <f>D43*F43</f>
        <v>3510</v>
      </c>
    </row>
    <row r="44" spans="1:14" ht="12.75" customHeight="1">
      <c r="A44" s="112"/>
      <c r="B44" s="140" t="s">
        <v>81</v>
      </c>
      <c r="C44" s="139" t="s">
        <v>79</v>
      </c>
      <c r="D44" s="143">
        <v>10</v>
      </c>
      <c r="E44" s="144" t="s">
        <v>72</v>
      </c>
      <c r="F44" s="145">
        <v>143</v>
      </c>
      <c r="G44" s="145">
        <f t="shared" ref="G44:G45" si="0">D44*F44</f>
        <v>1430</v>
      </c>
    </row>
    <row r="45" spans="1:14" ht="12.75" customHeight="1">
      <c r="A45" s="112"/>
      <c r="B45" s="140" t="s">
        <v>82</v>
      </c>
      <c r="C45" s="139" t="s">
        <v>83</v>
      </c>
      <c r="D45" s="143">
        <v>0.65</v>
      </c>
      <c r="E45" s="144" t="s">
        <v>27</v>
      </c>
      <c r="F45" s="145">
        <v>384.8</v>
      </c>
      <c r="G45" s="145">
        <f t="shared" si="0"/>
        <v>250.12</v>
      </c>
    </row>
    <row r="46" spans="1:14" ht="13.5" customHeight="1">
      <c r="A46" s="112"/>
      <c r="B46" s="146" t="s">
        <v>34</v>
      </c>
      <c r="C46" s="147"/>
      <c r="D46" s="148"/>
      <c r="E46" s="148"/>
      <c r="F46" s="148"/>
      <c r="G46" s="152">
        <f>SUM(G39:G45)</f>
        <v>72355.12</v>
      </c>
    </row>
    <row r="47" spans="1:14" ht="12" customHeight="1">
      <c r="A47" s="2"/>
      <c r="B47" s="133"/>
      <c r="C47" s="134"/>
      <c r="D47" s="134"/>
      <c r="E47" s="135"/>
      <c r="F47" s="136"/>
      <c r="G47" s="136"/>
    </row>
    <row r="48" spans="1:14" ht="12" customHeight="1">
      <c r="A48" s="4"/>
      <c r="B48" s="23" t="s">
        <v>35</v>
      </c>
      <c r="C48" s="24"/>
      <c r="D48" s="25"/>
      <c r="E48" s="25"/>
      <c r="F48" s="26"/>
      <c r="G48" s="26"/>
    </row>
    <row r="49" spans="1:7" ht="24" customHeight="1">
      <c r="A49" s="4"/>
      <c r="B49" s="149" t="s">
        <v>36</v>
      </c>
      <c r="C49" s="132" t="s">
        <v>31</v>
      </c>
      <c r="D49" s="132" t="s">
        <v>32</v>
      </c>
      <c r="E49" s="149" t="s">
        <v>19</v>
      </c>
      <c r="F49" s="132" t="s">
        <v>20</v>
      </c>
      <c r="G49" s="149" t="s">
        <v>21</v>
      </c>
    </row>
    <row r="50" spans="1:7" ht="12.75" customHeight="1">
      <c r="A50" s="112"/>
      <c r="B50" s="140" t="s">
        <v>84</v>
      </c>
      <c r="C50" s="139" t="s">
        <v>17</v>
      </c>
      <c r="D50" s="139">
        <v>0.66</v>
      </c>
      <c r="E50" s="144" t="s">
        <v>85</v>
      </c>
      <c r="F50" s="145">
        <v>47190</v>
      </c>
      <c r="G50" s="170">
        <f>D50*F50</f>
        <v>31145.4</v>
      </c>
    </row>
    <row r="51" spans="1:7" ht="13.5" customHeight="1">
      <c r="A51" s="4"/>
      <c r="B51" s="150" t="s">
        <v>37</v>
      </c>
      <c r="C51" s="151"/>
      <c r="D51" s="151"/>
      <c r="E51" s="171"/>
      <c r="F51" s="171"/>
      <c r="G51" s="172">
        <f>SUM(G50)</f>
        <v>31145.4</v>
      </c>
    </row>
    <row r="52" spans="1:7" ht="12" customHeight="1">
      <c r="A52" s="2"/>
      <c r="B52" s="57"/>
      <c r="C52" s="57"/>
      <c r="D52" s="57"/>
      <c r="E52" s="57"/>
      <c r="F52" s="58"/>
      <c r="G52" s="58"/>
    </row>
    <row r="53" spans="1:7" ht="12" customHeight="1">
      <c r="A53" s="54"/>
      <c r="B53" s="158" t="s">
        <v>38</v>
      </c>
      <c r="C53" s="159"/>
      <c r="D53" s="159"/>
      <c r="E53" s="159"/>
      <c r="F53" s="159"/>
      <c r="G53" s="160">
        <f>G25+G35+G46+G51</f>
        <v>124226.82</v>
      </c>
    </row>
    <row r="54" spans="1:7" ht="12" customHeight="1">
      <c r="A54" s="54"/>
      <c r="B54" s="161" t="s">
        <v>39</v>
      </c>
      <c r="C54" s="162"/>
      <c r="D54" s="162"/>
      <c r="E54" s="162"/>
      <c r="F54" s="162"/>
      <c r="G54" s="163">
        <f>G53*0.05</f>
        <v>6211.3410000000003</v>
      </c>
    </row>
    <row r="55" spans="1:7" ht="12" customHeight="1">
      <c r="A55" s="54"/>
      <c r="B55" s="164" t="s">
        <v>40</v>
      </c>
      <c r="C55" s="165"/>
      <c r="D55" s="165"/>
      <c r="E55" s="165"/>
      <c r="F55" s="165"/>
      <c r="G55" s="166">
        <f>G54+G53</f>
        <v>130438.16100000001</v>
      </c>
    </row>
    <row r="56" spans="1:7" ht="12" customHeight="1">
      <c r="A56" s="54"/>
      <c r="B56" s="161" t="s">
        <v>41</v>
      </c>
      <c r="C56" s="162"/>
      <c r="D56" s="162"/>
      <c r="E56" s="162"/>
      <c r="F56" s="162"/>
      <c r="G56" s="163">
        <f>G12</f>
        <v>360000</v>
      </c>
    </row>
    <row r="57" spans="1:7" ht="12" customHeight="1">
      <c r="A57" s="54"/>
      <c r="B57" s="167" t="s">
        <v>42</v>
      </c>
      <c r="C57" s="168"/>
      <c r="D57" s="168"/>
      <c r="E57" s="168"/>
      <c r="F57" s="168"/>
      <c r="G57" s="169">
        <f>G56-G55</f>
        <v>229561.83899999998</v>
      </c>
    </row>
    <row r="58" spans="1:7" ht="12" customHeight="1">
      <c r="A58" s="54"/>
      <c r="B58" s="55" t="s">
        <v>43</v>
      </c>
      <c r="C58" s="56"/>
      <c r="D58" s="56"/>
      <c r="E58" s="56"/>
      <c r="F58" s="56"/>
      <c r="G58" s="51"/>
    </row>
    <row r="59" spans="1:7" ht="12.75" customHeight="1" thickBot="1">
      <c r="A59" s="54"/>
      <c r="B59" s="59"/>
      <c r="C59" s="56"/>
      <c r="D59" s="56"/>
      <c r="E59" s="56"/>
      <c r="F59" s="56"/>
      <c r="G59" s="51"/>
    </row>
    <row r="60" spans="1:7" ht="12" customHeight="1">
      <c r="A60" s="54"/>
      <c r="B60" s="71" t="s">
        <v>44</v>
      </c>
      <c r="C60" s="72"/>
      <c r="D60" s="72"/>
      <c r="E60" s="72"/>
      <c r="F60" s="73"/>
      <c r="G60" s="51"/>
    </row>
    <row r="61" spans="1:7" ht="12" customHeight="1">
      <c r="A61" s="54"/>
      <c r="B61" s="74" t="s">
        <v>45</v>
      </c>
      <c r="C61" s="53"/>
      <c r="D61" s="53"/>
      <c r="E61" s="53"/>
      <c r="F61" s="75"/>
      <c r="G61" s="51"/>
    </row>
    <row r="62" spans="1:7" ht="12" customHeight="1">
      <c r="A62" s="54"/>
      <c r="B62" s="74" t="s">
        <v>46</v>
      </c>
      <c r="C62" s="53"/>
      <c r="D62" s="53"/>
      <c r="E62" s="53"/>
      <c r="F62" s="75"/>
      <c r="G62" s="51"/>
    </row>
    <row r="63" spans="1:7" ht="12" customHeight="1">
      <c r="A63" s="54"/>
      <c r="B63" s="74" t="s">
        <v>47</v>
      </c>
      <c r="C63" s="53"/>
      <c r="D63" s="53"/>
      <c r="E63" s="53"/>
      <c r="F63" s="75"/>
      <c r="G63" s="51"/>
    </row>
    <row r="64" spans="1:7" ht="12" customHeight="1">
      <c r="A64" s="54"/>
      <c r="B64" s="74" t="s">
        <v>48</v>
      </c>
      <c r="C64" s="53"/>
      <c r="D64" s="53"/>
      <c r="E64" s="53"/>
      <c r="F64" s="75"/>
      <c r="G64" s="51"/>
    </row>
    <row r="65" spans="1:7" ht="12" customHeight="1">
      <c r="A65" s="54"/>
      <c r="B65" s="74" t="s">
        <v>49</v>
      </c>
      <c r="C65" s="53"/>
      <c r="D65" s="53"/>
      <c r="E65" s="53"/>
      <c r="F65" s="75"/>
      <c r="G65" s="51"/>
    </row>
    <row r="66" spans="1:7" ht="12.75" customHeight="1" thickBot="1">
      <c r="A66" s="54"/>
      <c r="B66" s="76" t="s">
        <v>50</v>
      </c>
      <c r="C66" s="77"/>
      <c r="D66" s="77"/>
      <c r="E66" s="77"/>
      <c r="F66" s="78"/>
      <c r="G66" s="51"/>
    </row>
    <row r="67" spans="1:7" ht="12.75" customHeight="1">
      <c r="A67" s="54"/>
      <c r="B67" s="69"/>
      <c r="C67" s="53"/>
      <c r="D67" s="53"/>
      <c r="E67" s="53"/>
      <c r="F67" s="53"/>
      <c r="G67" s="51"/>
    </row>
    <row r="68" spans="1:7" ht="15" customHeight="1" thickBot="1">
      <c r="A68" s="54"/>
      <c r="B68" s="173" t="s">
        <v>51</v>
      </c>
      <c r="C68" s="174"/>
      <c r="D68" s="68"/>
      <c r="E68" s="44"/>
      <c r="F68" s="44"/>
      <c r="G68" s="51"/>
    </row>
    <row r="69" spans="1:7" ht="12" customHeight="1">
      <c r="A69" s="54"/>
      <c r="B69" s="61" t="s">
        <v>36</v>
      </c>
      <c r="C69" s="45" t="s">
        <v>89</v>
      </c>
      <c r="D69" s="62" t="s">
        <v>52</v>
      </c>
      <c r="E69" s="44"/>
      <c r="F69" s="44"/>
      <c r="G69" s="51"/>
    </row>
    <row r="70" spans="1:7" ht="12" customHeight="1">
      <c r="A70" s="54"/>
      <c r="B70" s="63" t="s">
        <v>53</v>
      </c>
      <c r="C70" s="46">
        <f>G25</f>
        <v>20726.300000000003</v>
      </c>
      <c r="D70" s="64">
        <f>(C70/C76)</f>
        <v>0.15889751772872665</v>
      </c>
      <c r="E70" s="44"/>
      <c r="F70" s="44"/>
      <c r="G70" s="51"/>
    </row>
    <row r="71" spans="1:7" ht="12" customHeight="1">
      <c r="A71" s="54"/>
      <c r="B71" s="63" t="s">
        <v>54</v>
      </c>
      <c r="C71" s="47">
        <f>G30</f>
        <v>0</v>
      </c>
      <c r="D71" s="64">
        <v>0</v>
      </c>
      <c r="E71" s="44"/>
      <c r="F71" s="44"/>
      <c r="G71" s="51"/>
    </row>
    <row r="72" spans="1:7" ht="12" customHeight="1">
      <c r="A72" s="54"/>
      <c r="B72" s="63" t="s">
        <v>55</v>
      </c>
      <c r="C72" s="46">
        <f>G35</f>
        <v>0</v>
      </c>
      <c r="D72" s="64">
        <f>(C72/C76)</f>
        <v>0</v>
      </c>
      <c r="E72" s="44"/>
      <c r="F72" s="44"/>
      <c r="G72" s="51"/>
    </row>
    <row r="73" spans="1:7" ht="12" customHeight="1">
      <c r="A73" s="54"/>
      <c r="B73" s="63" t="s">
        <v>30</v>
      </c>
      <c r="C73" s="46">
        <f>G46</f>
        <v>72355.12</v>
      </c>
      <c r="D73" s="64">
        <f>(C73/C76)</f>
        <v>0.55470821916908186</v>
      </c>
      <c r="E73" s="44"/>
      <c r="F73" s="44"/>
      <c r="G73" s="51"/>
    </row>
    <row r="74" spans="1:7" ht="12" customHeight="1">
      <c r="A74" s="54"/>
      <c r="B74" s="63" t="s">
        <v>56</v>
      </c>
      <c r="C74" s="48">
        <f>G51</f>
        <v>31145.4</v>
      </c>
      <c r="D74" s="64">
        <f>(C74/C76)</f>
        <v>0.23877521548314376</v>
      </c>
      <c r="E74" s="50"/>
      <c r="F74" s="50"/>
      <c r="G74" s="51"/>
    </row>
    <row r="75" spans="1:7" ht="12" customHeight="1">
      <c r="A75" s="54"/>
      <c r="B75" s="63" t="s">
        <v>57</v>
      </c>
      <c r="C75" s="48">
        <f>G54</f>
        <v>6211.3410000000003</v>
      </c>
      <c r="D75" s="64">
        <f>(C75/C76)</f>
        <v>4.7619047619047616E-2</v>
      </c>
      <c r="E75" s="50"/>
      <c r="F75" s="50"/>
      <c r="G75" s="51"/>
    </row>
    <row r="76" spans="1:7" ht="12.75" customHeight="1" thickBot="1">
      <c r="A76" s="54"/>
      <c r="B76" s="65" t="s">
        <v>93</v>
      </c>
      <c r="C76" s="66">
        <f>SUM(C70:C75)</f>
        <v>130438.16100000001</v>
      </c>
      <c r="D76" s="67">
        <f>SUM(D70:D75)</f>
        <v>0.99999999999999978</v>
      </c>
      <c r="E76" s="50"/>
      <c r="F76" s="50"/>
      <c r="G76" s="51"/>
    </row>
    <row r="77" spans="1:7" ht="12" customHeight="1">
      <c r="A77" s="54"/>
      <c r="B77" s="59"/>
      <c r="C77" s="56"/>
      <c r="D77" s="56"/>
      <c r="E77" s="56"/>
      <c r="F77" s="56"/>
      <c r="G77" s="51"/>
    </row>
    <row r="78" spans="1:7" ht="12.75" customHeight="1">
      <c r="A78" s="54"/>
      <c r="B78" s="60"/>
      <c r="C78" s="56"/>
      <c r="D78" s="56"/>
      <c r="E78" s="56"/>
      <c r="F78" s="56"/>
      <c r="G78" s="51"/>
    </row>
    <row r="79" spans="1:7" ht="12" customHeight="1" thickBot="1">
      <c r="A79" s="43"/>
      <c r="B79" s="80"/>
      <c r="C79" s="81" t="s">
        <v>91</v>
      </c>
      <c r="D79" s="82"/>
      <c r="E79" s="83"/>
      <c r="F79" s="49"/>
      <c r="G79" s="51"/>
    </row>
    <row r="80" spans="1:7" ht="12" customHeight="1">
      <c r="A80" s="54"/>
      <c r="B80" s="84" t="s">
        <v>92</v>
      </c>
      <c r="C80" s="85">
        <v>200</v>
      </c>
      <c r="D80" s="85">
        <v>240</v>
      </c>
      <c r="E80" s="86">
        <v>280</v>
      </c>
      <c r="F80" s="79"/>
      <c r="G80" s="52"/>
    </row>
    <row r="81" spans="1:7" ht="12.75" customHeight="1" thickBot="1">
      <c r="A81" s="54"/>
      <c r="B81" s="65" t="s">
        <v>90</v>
      </c>
      <c r="C81" s="66">
        <f>(G55/C80)</f>
        <v>652.19080500000007</v>
      </c>
      <c r="D81" s="66">
        <f>(G55/D80)</f>
        <v>543.49233750000008</v>
      </c>
      <c r="E81" s="87">
        <f>(G55/E80)</f>
        <v>465.85057500000005</v>
      </c>
      <c r="F81" s="79"/>
      <c r="G81" s="52"/>
    </row>
    <row r="82" spans="1:7" ht="15.6" customHeight="1">
      <c r="A82" s="54"/>
      <c r="B82" s="70" t="s">
        <v>58</v>
      </c>
      <c r="C82" s="53"/>
      <c r="D82" s="53"/>
      <c r="E82" s="53"/>
      <c r="F82" s="53"/>
      <c r="G82" s="53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2022-01-10T14:54:37Z</cp:lastPrinted>
  <dcterms:created xsi:type="dcterms:W3CDTF">2020-11-27T12:49:26Z</dcterms:created>
  <dcterms:modified xsi:type="dcterms:W3CDTF">2022-07-05T17:29:07Z</dcterms:modified>
</cp:coreProperties>
</file>