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00 OVIN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E79" i="1"/>
  <c r="D79" i="1"/>
  <c r="D78" i="1"/>
  <c r="C73" i="1"/>
  <c r="C72" i="1"/>
  <c r="C71" i="1"/>
  <c r="C70" i="1"/>
  <c r="C69" i="1"/>
  <c r="C68" i="1"/>
  <c r="G40" i="1" l="1"/>
  <c r="G29" i="1" l="1"/>
  <c r="C74" i="1"/>
  <c r="D71" i="1" s="1"/>
  <c r="G48" i="1"/>
  <c r="G49" i="1" s="1"/>
  <c r="G43" i="1"/>
  <c r="G41" i="1"/>
  <c r="G39" i="1"/>
  <c r="G33" i="1"/>
  <c r="G23" i="1"/>
  <c r="G22" i="1"/>
  <c r="G21" i="1"/>
  <c r="G12" i="1"/>
  <c r="G54" i="1" s="1"/>
  <c r="D68" i="1" l="1"/>
  <c r="D72" i="1"/>
  <c r="D73" i="1"/>
  <c r="G24" i="1"/>
  <c r="D70" i="1"/>
  <c r="G44" i="1"/>
  <c r="G34" i="1"/>
  <c r="G51" i="1" l="1"/>
  <c r="G52" i="1" s="1"/>
  <c r="G53" i="1" s="1"/>
  <c r="D74" i="1"/>
  <c r="G55" i="1" l="1"/>
</calcChain>
</file>

<file path=xl/sharedStrings.xml><?xml version="1.0" encoding="utf-8"?>
<sst xmlns="http://schemas.openxmlformats.org/spreadsheetml/2006/main" count="122" uniqueCount="96">
  <si>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</si>
  <si>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</si>
  <si>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</si>
  <si>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</si>
  <si>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</si>
  <si>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</si>
  <si>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</si>
  <si>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</si>
  <si>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</si>
  <si>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</si>
  <si>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</si>
  <si>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</si>
  <si>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</si>
  <si>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</si>
  <si>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</si>
  <si>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</si>
  <si>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</si>
  <si>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</si>
  <si>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</si>
  <si>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</si>
  <si>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</si>
  <si>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</si>
  <si>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</si>
  <si>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</si>
  <si>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</si>
  <si>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</si>
  <si>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</si>
  <si>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</si>
  <si>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</si>
  <si>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</si>
  <si>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</si>
  <si>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</si>
  <si>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</si>
  <si>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Granulada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</si>
  <si>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</si>
  <si>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</si>
  <si>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</si>
  <si>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</si>
  <si>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</si>
  <si>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</si>
  <si>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</si>
  <si>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</si>
  <si>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</si>
  <si>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</si>
  <si>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</si>
  <si>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</si>
  <si>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</si>
  <si>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</si>
  <si>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</si>
  <si>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</si>
  <si>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</si>
  <si>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</si>
  <si>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</si>
  <si>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</si>
  <si>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</si>
  <si>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</si>
  <si>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</si>
  <si>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</si>
  <si>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</si>
  <si>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</si>
  <si>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</si>
  <si>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</si>
  <si>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</si>
  <si>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</si>
  <si>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 xml:space="preserve">Traslados </t>
  </si>
  <si>
    <t>AYSEN</t>
  </si>
  <si>
    <t>PRECIO ESPERADO ($)</t>
  </si>
  <si>
    <t>CHILE CHICO</t>
  </si>
  <si>
    <t>KILOS</t>
  </si>
  <si>
    <t>SFT</t>
  </si>
  <si>
    <t>FERIA</t>
  </si>
  <si>
    <t>NIEVE - sequia</t>
  </si>
  <si>
    <t>MANTENCIONES CERCOS</t>
  </si>
  <si>
    <t>FERTILIZACIONES</t>
  </si>
  <si>
    <t>SEPTIEMBRE-NOVIEMBRE</t>
  </si>
  <si>
    <t>ANUAL</t>
  </si>
  <si>
    <t>Cosecha PASTO</t>
  </si>
  <si>
    <t>DICIEMBRE MARZO</t>
  </si>
  <si>
    <t>ELABORACIÓN</t>
  </si>
  <si>
    <t>azufre</t>
  </si>
  <si>
    <t>FARMACOS</t>
  </si>
  <si>
    <t>MEDICAMENTOS VET</t>
  </si>
  <si>
    <t>CB</t>
  </si>
  <si>
    <t>SEP-OCT</t>
  </si>
  <si>
    <t>OVINOS DOBLE PROPOSITO</t>
  </si>
  <si>
    <t>CORRIEDALE</t>
  </si>
  <si>
    <t>DICIEMBRE-ENERO</t>
  </si>
  <si>
    <t>NOVIEMBRE ENERO</t>
  </si>
  <si>
    <t>ESQUILA</t>
  </si>
  <si>
    <t>LATA</t>
  </si>
  <si>
    <t>ENERO</t>
  </si>
  <si>
    <t>JM</t>
  </si>
  <si>
    <t xml:space="preserve">RENDIMIENTO </t>
  </si>
  <si>
    <t>COSTOS DIRECTOS DE PRODUCCIÓN POR 100 VIENTRES(INCLUYE IVA)</t>
  </si>
  <si>
    <t>Rendimiento (un/hà)</t>
  </si>
  <si>
    <t>Costo unitario ($/un)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</si>
</sst>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13" fillId="8" borderId="5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F71" sqref="F7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84</v>
      </c>
      <c r="D9" s="8"/>
      <c r="E9" s="149" t="s">
        <v>92</v>
      </c>
      <c r="F9" s="150"/>
      <c r="G9" s="9">
        <v>100</v>
      </c>
    </row>
    <row r="10" spans="1:7" ht="38.25" customHeight="1" x14ac:dyDescent="0.25">
      <c r="A10" s="5"/>
      <c r="B10" s="10" t="s">
        <v>1</v>
      </c>
      <c r="C10" s="11" t="s">
        <v>85</v>
      </c>
      <c r="D10" s="12"/>
      <c r="E10" s="147" t="s">
        <v>2</v>
      </c>
      <c r="F10" s="148"/>
      <c r="G10" s="14" t="s">
        <v>86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7" t="s">
        <v>66</v>
      </c>
      <c r="F11" s="148"/>
      <c r="G11" s="15">
        <v>60000</v>
      </c>
    </row>
    <row r="12" spans="1:7" ht="11.25" customHeight="1" x14ac:dyDescent="0.25">
      <c r="A12" s="5"/>
      <c r="B12" s="10" t="s">
        <v>5</v>
      </c>
      <c r="C12" s="16" t="s">
        <v>65</v>
      </c>
      <c r="D12" s="12"/>
      <c r="E12" s="17" t="s">
        <v>6</v>
      </c>
      <c r="F12" s="18"/>
      <c r="G12" s="19">
        <f>(G9*G11)</f>
        <v>6000000</v>
      </c>
    </row>
    <row r="13" spans="1:7" ht="11.25" customHeight="1" x14ac:dyDescent="0.25">
      <c r="A13" s="5"/>
      <c r="B13" s="10" t="s">
        <v>7</v>
      </c>
      <c r="C13" s="14" t="s">
        <v>67</v>
      </c>
      <c r="D13" s="12"/>
      <c r="E13" s="147" t="s">
        <v>8</v>
      </c>
      <c r="F13" s="148"/>
      <c r="G13" s="14" t="s">
        <v>70</v>
      </c>
    </row>
    <row r="14" spans="1:7" ht="13.5" customHeight="1" x14ac:dyDescent="0.25">
      <c r="A14" s="5"/>
      <c r="B14" s="10" t="s">
        <v>9</v>
      </c>
      <c r="C14" s="14" t="s">
        <v>67</v>
      </c>
      <c r="D14" s="12"/>
      <c r="E14" s="147" t="s">
        <v>10</v>
      </c>
      <c r="F14" s="148"/>
      <c r="G14" s="14" t="s">
        <v>87</v>
      </c>
    </row>
    <row r="15" spans="1:7" ht="25.5" customHeight="1" x14ac:dyDescent="0.25">
      <c r="A15" s="5"/>
      <c r="B15" s="10" t="s">
        <v>11</v>
      </c>
      <c r="C15" s="20">
        <v>44718</v>
      </c>
      <c r="D15" s="12"/>
      <c r="E15" s="151" t="s">
        <v>12</v>
      </c>
      <c r="F15" s="152"/>
      <c r="G15" s="16" t="s">
        <v>71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3" t="s">
        <v>93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72</v>
      </c>
      <c r="C21" s="34" t="s">
        <v>20</v>
      </c>
      <c r="D21" s="35">
        <v>30</v>
      </c>
      <c r="E21" s="13" t="s">
        <v>75</v>
      </c>
      <c r="F21" s="19">
        <v>18000</v>
      </c>
      <c r="G21" s="19">
        <f>(D21*F21)</f>
        <v>540000</v>
      </c>
    </row>
    <row r="22" spans="1:7" ht="25.5" customHeight="1" x14ac:dyDescent="0.25">
      <c r="A22" s="26"/>
      <c r="B22" s="13" t="s">
        <v>73</v>
      </c>
      <c r="C22" s="34" t="s">
        <v>20</v>
      </c>
      <c r="D22" s="35">
        <v>20</v>
      </c>
      <c r="E22" s="13" t="s">
        <v>74</v>
      </c>
      <c r="F22" s="19">
        <v>18000</v>
      </c>
      <c r="G22" s="19">
        <f>(D22*F22)</f>
        <v>360000</v>
      </c>
    </row>
    <row r="23" spans="1:7" ht="12.75" customHeight="1" x14ac:dyDescent="0.25">
      <c r="A23" s="26"/>
      <c r="B23" s="13" t="s">
        <v>88</v>
      </c>
      <c r="C23" s="34" t="s">
        <v>89</v>
      </c>
      <c r="D23" s="35">
        <v>100</v>
      </c>
      <c r="E23" s="13" t="s">
        <v>90</v>
      </c>
      <c r="F23" s="19">
        <v>1200</v>
      </c>
      <c r="G23" s="19">
        <f>(D23*F23)</f>
        <v>120000</v>
      </c>
    </row>
    <row r="24" spans="1:7" ht="12.75" customHeight="1" x14ac:dyDescent="0.25">
      <c r="A24" s="26"/>
      <c r="B24" s="36" t="s">
        <v>21</v>
      </c>
      <c r="C24" s="37"/>
      <c r="D24" s="37"/>
      <c r="E24" s="37"/>
      <c r="F24" s="38"/>
      <c r="G24" s="39">
        <f>SUM(G21:G23)</f>
        <v>1020000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22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14</v>
      </c>
      <c r="C27" s="46" t="s">
        <v>15</v>
      </c>
      <c r="D27" s="46" t="s">
        <v>16</v>
      </c>
      <c r="E27" s="45" t="s">
        <v>17</v>
      </c>
      <c r="F27" s="46" t="s">
        <v>18</v>
      </c>
      <c r="G27" s="45" t="s">
        <v>19</v>
      </c>
    </row>
    <row r="28" spans="1:7" ht="12" customHeight="1" x14ac:dyDescent="0.25">
      <c r="A28" s="5"/>
      <c r="B28" s="47"/>
      <c r="C28" s="48"/>
      <c r="D28" s="48"/>
      <c r="E28" s="48"/>
      <c r="F28" s="142"/>
      <c r="G28" s="142"/>
    </row>
    <row r="29" spans="1:7" ht="12" customHeight="1" x14ac:dyDescent="0.25">
      <c r="A29" s="5"/>
      <c r="B29" s="49" t="s">
        <v>23</v>
      </c>
      <c r="C29" s="50"/>
      <c r="D29" s="50"/>
      <c r="E29" s="50"/>
      <c r="F29" s="51"/>
      <c r="G29" s="143">
        <f>SUM(G28)</f>
        <v>0</v>
      </c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24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14</v>
      </c>
      <c r="C32" s="55" t="s">
        <v>15</v>
      </c>
      <c r="D32" s="55" t="s">
        <v>78</v>
      </c>
      <c r="E32" s="55" t="s">
        <v>17</v>
      </c>
      <c r="F32" s="56" t="s">
        <v>18</v>
      </c>
      <c r="G32" s="55" t="s">
        <v>19</v>
      </c>
    </row>
    <row r="33" spans="1:7" ht="12.75" customHeight="1" x14ac:dyDescent="0.25">
      <c r="A33" s="26"/>
      <c r="B33" s="57" t="s">
        <v>76</v>
      </c>
      <c r="C33" s="58" t="s">
        <v>91</v>
      </c>
      <c r="D33" s="59">
        <v>2.2999999999999998</v>
      </c>
      <c r="E33" s="60" t="s">
        <v>77</v>
      </c>
      <c r="F33" s="61">
        <v>200000</v>
      </c>
      <c r="G33" s="61">
        <f t="shared" ref="G33" si="0">(D33*F33)</f>
        <v>459999.99999999994</v>
      </c>
    </row>
    <row r="34" spans="1:7" ht="12.75" customHeight="1" x14ac:dyDescent="0.25">
      <c r="A34" s="26"/>
      <c r="B34" s="62" t="s">
        <v>27</v>
      </c>
      <c r="C34" s="63"/>
      <c r="D34" s="63"/>
      <c r="E34" s="63"/>
      <c r="F34" s="64"/>
      <c r="G34" s="65">
        <f>SUM(G33:G33)</f>
        <v>459999.99999999994</v>
      </c>
    </row>
    <row r="35" spans="1:7" ht="12.75" customHeight="1" x14ac:dyDescent="0.25">
      <c r="A35" s="26"/>
      <c r="B35" s="52"/>
      <c r="C35" s="53"/>
      <c r="D35" s="53"/>
      <c r="E35" s="53"/>
      <c r="F35" s="54"/>
      <c r="G35" s="54"/>
    </row>
    <row r="36" spans="1:7" ht="12.75" customHeight="1" x14ac:dyDescent="0.25">
      <c r="A36" s="26"/>
      <c r="B36" s="41" t="s">
        <v>28</v>
      </c>
      <c r="C36" s="42"/>
      <c r="D36" s="43"/>
      <c r="E36" s="43"/>
      <c r="F36" s="44"/>
      <c r="G36" s="44"/>
    </row>
    <row r="37" spans="1:7" ht="12.75" customHeight="1" x14ac:dyDescent="0.25">
      <c r="A37" s="26"/>
      <c r="B37" s="56" t="s">
        <v>29</v>
      </c>
      <c r="C37" s="56" t="s">
        <v>30</v>
      </c>
      <c r="D37" s="56" t="s">
        <v>31</v>
      </c>
      <c r="E37" s="56" t="s">
        <v>17</v>
      </c>
      <c r="F37" s="56" t="s">
        <v>18</v>
      </c>
      <c r="G37" s="56" t="s">
        <v>19</v>
      </c>
    </row>
    <row r="38" spans="1:7" ht="12.75" customHeight="1" x14ac:dyDescent="0.25">
      <c r="A38" s="26"/>
      <c r="B38" s="69" t="s">
        <v>32</v>
      </c>
      <c r="C38" s="70"/>
      <c r="D38" s="18"/>
      <c r="E38" s="70"/>
      <c r="F38" s="68"/>
      <c r="G38" s="68"/>
    </row>
    <row r="39" spans="1:7" ht="25.5" customHeight="1" x14ac:dyDescent="0.25">
      <c r="A39" s="26"/>
      <c r="B39" s="17" t="s">
        <v>33</v>
      </c>
      <c r="C39" s="66" t="s">
        <v>34</v>
      </c>
      <c r="D39" s="67">
        <v>200</v>
      </c>
      <c r="E39" s="66" t="s">
        <v>25</v>
      </c>
      <c r="F39" s="68">
        <v>1606</v>
      </c>
      <c r="G39" s="68">
        <f>(D39*F39)</f>
        <v>321200</v>
      </c>
    </row>
    <row r="40" spans="1:7" ht="25.5" customHeight="1" x14ac:dyDescent="0.25">
      <c r="A40" s="26"/>
      <c r="B40" s="144" t="s">
        <v>79</v>
      </c>
      <c r="C40" s="66" t="s">
        <v>68</v>
      </c>
      <c r="D40" s="67">
        <v>25</v>
      </c>
      <c r="E40" s="66" t="s">
        <v>25</v>
      </c>
      <c r="F40" s="68">
        <v>1035</v>
      </c>
      <c r="G40" s="68">
        <f>(D40*F40)</f>
        <v>25875</v>
      </c>
    </row>
    <row r="41" spans="1:7" ht="25.5" customHeight="1" x14ac:dyDescent="0.25">
      <c r="A41" s="26"/>
      <c r="B41" s="17" t="s">
        <v>69</v>
      </c>
      <c r="C41" s="66" t="s">
        <v>35</v>
      </c>
      <c r="D41" s="67">
        <v>200</v>
      </c>
      <c r="E41" s="66" t="s">
        <v>25</v>
      </c>
      <c r="F41" s="68">
        <v>1487</v>
      </c>
      <c r="G41" s="68">
        <f>(D41*F41)</f>
        <v>297400</v>
      </c>
    </row>
    <row r="42" spans="1:7" ht="12.75" customHeight="1" x14ac:dyDescent="0.25">
      <c r="A42" s="26"/>
      <c r="B42" s="69" t="s">
        <v>80</v>
      </c>
      <c r="C42" s="70"/>
      <c r="D42" s="18"/>
      <c r="E42" s="70"/>
      <c r="F42" s="68"/>
      <c r="G42" s="68"/>
    </row>
    <row r="43" spans="1:7" ht="12.75" customHeight="1" x14ac:dyDescent="0.25">
      <c r="A43" s="26"/>
      <c r="B43" s="71" t="s">
        <v>81</v>
      </c>
      <c r="C43" s="72" t="s">
        <v>82</v>
      </c>
      <c r="D43" s="73">
        <v>30</v>
      </c>
      <c r="E43" s="72" t="s">
        <v>83</v>
      </c>
      <c r="F43" s="74">
        <v>2000</v>
      </c>
      <c r="G43" s="74">
        <f>(D43*F43)</f>
        <v>60000</v>
      </c>
    </row>
    <row r="44" spans="1:7" ht="12.75" customHeight="1" x14ac:dyDescent="0.25">
      <c r="A44" s="26"/>
      <c r="B44" s="75" t="s">
        <v>36</v>
      </c>
      <c r="C44" s="76"/>
      <c r="D44" s="76"/>
      <c r="E44" s="76"/>
      <c r="F44" s="77"/>
      <c r="G44" s="78">
        <f>SUM(G38:G43)</f>
        <v>704475</v>
      </c>
    </row>
    <row r="45" spans="1:7" ht="25.5" customHeight="1" x14ac:dyDescent="0.25">
      <c r="A45" s="26"/>
      <c r="B45" s="52"/>
      <c r="C45" s="53"/>
      <c r="D45" s="53"/>
      <c r="E45" s="79"/>
      <c r="F45" s="54"/>
      <c r="G45" s="54"/>
    </row>
    <row r="46" spans="1:7" ht="12.75" customHeight="1" x14ac:dyDescent="0.25">
      <c r="A46" s="26"/>
      <c r="B46" s="41" t="s">
        <v>37</v>
      </c>
      <c r="C46" s="42"/>
      <c r="D46" s="43"/>
      <c r="E46" s="43"/>
      <c r="F46" s="44"/>
      <c r="G46" s="44"/>
    </row>
    <row r="47" spans="1:7" ht="12.75" customHeight="1" x14ac:dyDescent="0.25">
      <c r="A47" s="5"/>
      <c r="B47" s="55" t="s">
        <v>38</v>
      </c>
      <c r="C47" s="56" t="s">
        <v>30</v>
      </c>
      <c r="D47" s="56" t="s">
        <v>31</v>
      </c>
      <c r="E47" s="55" t="s">
        <v>17</v>
      </c>
      <c r="F47" s="56" t="s">
        <v>18</v>
      </c>
      <c r="G47" s="55" t="s">
        <v>19</v>
      </c>
    </row>
    <row r="48" spans="1:7" ht="12" customHeight="1" x14ac:dyDescent="0.25">
      <c r="A48" s="2"/>
      <c r="B48" s="13" t="s">
        <v>64</v>
      </c>
      <c r="C48" s="66" t="s">
        <v>35</v>
      </c>
      <c r="D48" s="68">
        <v>15000</v>
      </c>
      <c r="E48" s="34" t="s">
        <v>26</v>
      </c>
      <c r="F48" s="80">
        <v>7.5</v>
      </c>
      <c r="G48" s="68">
        <f>(D48*F48)</f>
        <v>112500</v>
      </c>
    </row>
    <row r="49" spans="1:11" ht="12" customHeight="1" x14ac:dyDescent="0.25">
      <c r="A49" s="5"/>
      <c r="B49" s="81" t="s">
        <v>39</v>
      </c>
      <c r="C49" s="82"/>
      <c r="D49" s="82"/>
      <c r="E49" s="82"/>
      <c r="F49" s="83"/>
      <c r="G49" s="84">
        <f>SUM(G48)</f>
        <v>112500</v>
      </c>
    </row>
    <row r="50" spans="1:11" ht="12" customHeight="1" x14ac:dyDescent="0.25">
      <c r="A50" s="5"/>
      <c r="B50" s="100"/>
      <c r="C50" s="100"/>
      <c r="D50" s="100"/>
      <c r="E50" s="100"/>
      <c r="F50" s="101"/>
      <c r="G50" s="101"/>
    </row>
    <row r="51" spans="1:11" ht="24" customHeight="1" x14ac:dyDescent="0.25">
      <c r="A51" s="5"/>
      <c r="B51" s="102" t="s">
        <v>40</v>
      </c>
      <c r="C51" s="103"/>
      <c r="D51" s="103"/>
      <c r="E51" s="103"/>
      <c r="F51" s="103"/>
      <c r="G51" s="104">
        <f>G24+G29+G34+G44+G49</f>
        <v>2296975</v>
      </c>
      <c r="K51" s="141"/>
    </row>
    <row r="52" spans="1:11" ht="12.75" customHeight="1" x14ac:dyDescent="0.25">
      <c r="A52" s="26"/>
      <c r="B52" s="105" t="s">
        <v>41</v>
      </c>
      <c r="C52" s="86"/>
      <c r="D52" s="86"/>
      <c r="E52" s="86"/>
      <c r="F52" s="86"/>
      <c r="G52" s="106">
        <f>G51*0.05</f>
        <v>114848.75</v>
      </c>
      <c r="K52" s="141"/>
    </row>
    <row r="53" spans="1:11" ht="12.75" customHeight="1" x14ac:dyDescent="0.25">
      <c r="A53" s="26"/>
      <c r="B53" s="107" t="s">
        <v>42</v>
      </c>
      <c r="C53" s="85"/>
      <c r="D53" s="85"/>
      <c r="E53" s="85"/>
      <c r="F53" s="85"/>
      <c r="G53" s="108">
        <f>G52+G51</f>
        <v>2411823.75</v>
      </c>
    </row>
    <row r="54" spans="1:11" ht="12.75" customHeight="1" x14ac:dyDescent="0.25">
      <c r="A54" s="26"/>
      <c r="B54" s="105" t="s">
        <v>43</v>
      </c>
      <c r="C54" s="86"/>
      <c r="D54" s="86"/>
      <c r="E54" s="86"/>
      <c r="F54" s="86"/>
      <c r="G54" s="106">
        <f>G12</f>
        <v>6000000</v>
      </c>
    </row>
    <row r="55" spans="1:11" ht="12.75" customHeight="1" x14ac:dyDescent="0.25">
      <c r="A55" s="26"/>
      <c r="B55" s="109" t="s">
        <v>44</v>
      </c>
      <c r="C55" s="110"/>
      <c r="D55" s="110"/>
      <c r="E55" s="110"/>
      <c r="F55" s="110"/>
      <c r="G55" s="111">
        <f>G54-G53</f>
        <v>3588176.25</v>
      </c>
    </row>
    <row r="56" spans="1:11" ht="12.75" customHeight="1" x14ac:dyDescent="0.25">
      <c r="A56" s="26"/>
      <c r="B56" s="98" t="s">
        <v>45</v>
      </c>
      <c r="C56" s="99"/>
      <c r="D56" s="99"/>
      <c r="E56" s="99"/>
      <c r="F56" s="99"/>
      <c r="G56" s="94"/>
    </row>
    <row r="57" spans="1:11" ht="12.75" customHeight="1" thickBot="1" x14ac:dyDescent="0.3">
      <c r="A57" s="26"/>
      <c r="B57" s="112"/>
      <c r="C57" s="99"/>
      <c r="D57" s="99"/>
      <c r="E57" s="99"/>
      <c r="F57" s="99"/>
      <c r="G57" s="94"/>
    </row>
    <row r="58" spans="1:11" ht="12.75" customHeight="1" x14ac:dyDescent="0.25">
      <c r="A58" s="26"/>
      <c r="B58" s="124" t="s">
        <v>46</v>
      </c>
      <c r="C58" s="125"/>
      <c r="D58" s="125"/>
      <c r="E58" s="125"/>
      <c r="F58" s="126"/>
      <c r="G58" s="94"/>
    </row>
    <row r="59" spans="1:11" ht="12.75" customHeight="1" x14ac:dyDescent="0.25">
      <c r="A59" s="26"/>
      <c r="B59" s="127" t="s">
        <v>47</v>
      </c>
      <c r="C59" s="96"/>
      <c r="D59" s="96"/>
      <c r="E59" s="96"/>
      <c r="F59" s="128"/>
      <c r="G59" s="94"/>
    </row>
    <row r="60" spans="1:11" ht="12.75" customHeight="1" x14ac:dyDescent="0.25">
      <c r="A60" s="26"/>
      <c r="B60" s="127" t="s">
        <v>48</v>
      </c>
      <c r="C60" s="96"/>
      <c r="D60" s="96"/>
      <c r="E60" s="96"/>
      <c r="F60" s="128"/>
      <c r="G60" s="94"/>
    </row>
    <row r="61" spans="1:11" ht="12.75" customHeight="1" x14ac:dyDescent="0.25">
      <c r="A61" s="26"/>
      <c r="B61" s="127" t="s">
        <v>49</v>
      </c>
      <c r="C61" s="96"/>
      <c r="D61" s="96"/>
      <c r="E61" s="96"/>
      <c r="F61" s="128"/>
      <c r="G61" s="94"/>
    </row>
    <row r="62" spans="1:11" ht="13.5" customHeight="1" x14ac:dyDescent="0.25">
      <c r="A62" s="5"/>
      <c r="B62" s="127" t="s">
        <v>50</v>
      </c>
      <c r="C62" s="96"/>
      <c r="D62" s="96"/>
      <c r="E62" s="96"/>
      <c r="F62" s="128"/>
      <c r="G62" s="94"/>
    </row>
    <row r="63" spans="1:11" ht="12" customHeight="1" x14ac:dyDescent="0.25">
      <c r="A63" s="2"/>
      <c r="B63" s="127" t="s">
        <v>51</v>
      </c>
      <c r="C63" s="96"/>
      <c r="D63" s="96"/>
      <c r="E63" s="96"/>
      <c r="F63" s="128"/>
      <c r="G63" s="94"/>
    </row>
    <row r="64" spans="1:11" ht="12" customHeight="1" thickBot="1" x14ac:dyDescent="0.3">
      <c r="A64" s="5"/>
      <c r="B64" s="129" t="s">
        <v>52</v>
      </c>
      <c r="C64" s="130"/>
      <c r="D64" s="130"/>
      <c r="E64" s="130"/>
      <c r="F64" s="131"/>
      <c r="G64" s="94"/>
    </row>
    <row r="65" spans="1:7" ht="24" customHeight="1" x14ac:dyDescent="0.25">
      <c r="A65" s="5"/>
      <c r="B65" s="122"/>
      <c r="C65" s="96"/>
      <c r="D65" s="96"/>
      <c r="E65" s="96"/>
      <c r="F65" s="96"/>
      <c r="G65" s="94"/>
    </row>
    <row r="66" spans="1:7" ht="12.75" customHeight="1" thickBot="1" x14ac:dyDescent="0.3">
      <c r="A66" s="26"/>
      <c r="B66" s="145" t="s">
        <v>53</v>
      </c>
      <c r="C66" s="146"/>
      <c r="D66" s="121"/>
      <c r="E66" s="88"/>
      <c r="F66" s="88"/>
      <c r="G66" s="94"/>
    </row>
    <row r="67" spans="1:7" ht="13.5" customHeight="1" x14ac:dyDescent="0.25">
      <c r="A67" s="5"/>
      <c r="B67" s="114" t="s">
        <v>38</v>
      </c>
      <c r="C67" s="89" t="s">
        <v>54</v>
      </c>
      <c r="D67" s="115" t="s">
        <v>55</v>
      </c>
      <c r="E67" s="88"/>
      <c r="F67" s="88"/>
      <c r="G67" s="94"/>
    </row>
    <row r="68" spans="1:7" ht="12" customHeight="1" x14ac:dyDescent="0.25">
      <c r="A68" s="2"/>
      <c r="B68" s="116" t="s">
        <v>56</v>
      </c>
      <c r="C68" s="90">
        <f>+G24</f>
        <v>1020000</v>
      </c>
      <c r="D68" s="117">
        <f>(C68/C74)</f>
        <v>0.42291647555091866</v>
      </c>
      <c r="E68" s="88"/>
      <c r="F68" s="88"/>
      <c r="G68" s="94"/>
    </row>
    <row r="69" spans="1:7" ht="12" customHeight="1" x14ac:dyDescent="0.25">
      <c r="A69" s="97"/>
      <c r="B69" s="116" t="s">
        <v>57</v>
      </c>
      <c r="C69" s="90">
        <f>+G29</f>
        <v>0</v>
      </c>
      <c r="D69" s="117">
        <v>0</v>
      </c>
      <c r="E69" s="88"/>
      <c r="F69" s="88"/>
      <c r="G69" s="94"/>
    </row>
    <row r="70" spans="1:7" ht="12" customHeight="1" x14ac:dyDescent="0.25">
      <c r="A70" s="97"/>
      <c r="B70" s="116" t="s">
        <v>58</v>
      </c>
      <c r="C70" s="90">
        <f>+G34</f>
        <v>459999.99999999994</v>
      </c>
      <c r="D70" s="117">
        <f>(C70/C74)</f>
        <v>0.19072703799355153</v>
      </c>
      <c r="E70" s="88"/>
      <c r="F70" s="88"/>
      <c r="G70" s="94"/>
    </row>
    <row r="71" spans="1:7" ht="12" customHeight="1" x14ac:dyDescent="0.25">
      <c r="A71" s="97"/>
      <c r="B71" s="116" t="s">
        <v>29</v>
      </c>
      <c r="C71" s="90">
        <f>+G44</f>
        <v>704475</v>
      </c>
      <c r="D71" s="117">
        <f>(C71/C74)</f>
        <v>0.29209223932718964</v>
      </c>
      <c r="E71" s="88"/>
      <c r="F71" s="88"/>
      <c r="G71" s="94"/>
    </row>
    <row r="72" spans="1:7" ht="12" customHeight="1" x14ac:dyDescent="0.25">
      <c r="A72" s="97"/>
      <c r="B72" s="116" t="s">
        <v>59</v>
      </c>
      <c r="C72" s="91">
        <f>+G49</f>
        <v>112500</v>
      </c>
      <c r="D72" s="117">
        <f>(C72/C74)</f>
        <v>4.6645199509292502E-2</v>
      </c>
      <c r="E72" s="93"/>
      <c r="F72" s="93"/>
      <c r="G72" s="94"/>
    </row>
    <row r="73" spans="1:7" ht="12" customHeight="1" x14ac:dyDescent="0.25">
      <c r="A73" s="97"/>
      <c r="B73" s="116" t="s">
        <v>60</v>
      </c>
      <c r="C73" s="91">
        <f>+G52</f>
        <v>114848.75</v>
      </c>
      <c r="D73" s="117">
        <f>(C73/C74)</f>
        <v>4.7619047619047616E-2</v>
      </c>
      <c r="E73" s="93"/>
      <c r="F73" s="93"/>
      <c r="G73" s="94"/>
    </row>
    <row r="74" spans="1:7" ht="12" customHeight="1" thickBot="1" x14ac:dyDescent="0.3">
      <c r="A74" s="97"/>
      <c r="B74" s="118" t="s">
        <v>61</v>
      </c>
      <c r="C74" s="119">
        <f>SUM(C68:C73)</f>
        <v>2411823.75</v>
      </c>
      <c r="D74" s="120">
        <f>SUM(D68:D73)</f>
        <v>1</v>
      </c>
      <c r="E74" s="93"/>
      <c r="F74" s="93"/>
      <c r="G74" s="94"/>
    </row>
    <row r="75" spans="1:7" ht="12.75" customHeight="1" x14ac:dyDescent="0.25">
      <c r="A75" s="97"/>
      <c r="B75" s="112"/>
      <c r="C75" s="99"/>
      <c r="D75" s="99"/>
      <c r="E75" s="99"/>
      <c r="F75" s="99"/>
      <c r="G75" s="94"/>
    </row>
    <row r="76" spans="1:7" ht="12" customHeight="1" x14ac:dyDescent="0.25">
      <c r="A76" s="97"/>
      <c r="B76" s="113"/>
      <c r="C76" s="99"/>
      <c r="D76" s="99"/>
      <c r="E76" s="99"/>
      <c r="F76" s="99"/>
      <c r="G76" s="94"/>
    </row>
    <row r="77" spans="1:7" ht="12" customHeight="1" thickBot="1" x14ac:dyDescent="0.3">
      <c r="A77" s="97"/>
      <c r="B77" s="133"/>
      <c r="C77" s="134" t="s">
        <v>62</v>
      </c>
      <c r="D77" s="135"/>
      <c r="E77" s="136"/>
      <c r="F77" s="92"/>
      <c r="G77" s="94"/>
    </row>
    <row r="78" spans="1:7" ht="12" customHeight="1" x14ac:dyDescent="0.25">
      <c r="A78" s="97"/>
      <c r="B78" s="137" t="s">
        <v>94</v>
      </c>
      <c r="C78" s="138">
        <v>70</v>
      </c>
      <c r="D78" s="155">
        <f>+G9</f>
        <v>100</v>
      </c>
      <c r="E78" s="139">
        <v>160</v>
      </c>
      <c r="F78" s="132"/>
      <c r="G78" s="95"/>
    </row>
    <row r="79" spans="1:7" ht="12" customHeight="1" thickBot="1" x14ac:dyDescent="0.3">
      <c r="A79" s="97"/>
      <c r="B79" s="118" t="s">
        <v>95</v>
      </c>
      <c r="C79" s="119">
        <f>+C74/C78</f>
        <v>34454.625</v>
      </c>
      <c r="D79" s="119">
        <f>+C74/D78</f>
        <v>24118.237499999999</v>
      </c>
      <c r="E79" s="140">
        <f>+C74/E78</f>
        <v>15073.8984375</v>
      </c>
      <c r="F79" s="132"/>
      <c r="G79" s="95"/>
    </row>
    <row r="80" spans="1:7" ht="12" customHeight="1" x14ac:dyDescent="0.25">
      <c r="A80" s="97"/>
      <c r="B80" s="123" t="s">
        <v>63</v>
      </c>
      <c r="C80" s="96"/>
      <c r="D80" s="96"/>
      <c r="E80" s="96"/>
      <c r="F80" s="96"/>
      <c r="G80" s="96"/>
    </row>
    <row r="81" spans="1:1" ht="12" customHeight="1" x14ac:dyDescent="0.25">
      <c r="A81" s="97"/>
    </row>
    <row r="82" spans="1:1" ht="12.75" customHeight="1" x14ac:dyDescent="0.25">
      <c r="A82" s="97"/>
    </row>
    <row r="83" spans="1:1" ht="12.75" customHeight="1" x14ac:dyDescent="0.25">
      <c r="A83" s="97"/>
    </row>
    <row r="84" spans="1:1" ht="15" customHeight="1" x14ac:dyDescent="0.25">
      <c r="A84" s="97"/>
    </row>
    <row r="85" spans="1:1" ht="12" customHeight="1" x14ac:dyDescent="0.25">
      <c r="A85" s="97"/>
    </row>
    <row r="86" spans="1:1" ht="12" customHeight="1" x14ac:dyDescent="0.25">
      <c r="A86" s="97"/>
    </row>
    <row r="87" spans="1:1" ht="12" customHeight="1" x14ac:dyDescent="0.25">
      <c r="A87" s="97"/>
    </row>
    <row r="88" spans="1:1" ht="12" customHeight="1" x14ac:dyDescent="0.25">
      <c r="A88" s="97"/>
    </row>
    <row r="89" spans="1:1" ht="12" customHeight="1" x14ac:dyDescent="0.25">
      <c r="A89" s="97"/>
    </row>
    <row r="90" spans="1:1" ht="12" customHeight="1" x14ac:dyDescent="0.25">
      <c r="A90" s="97"/>
    </row>
    <row r="91" spans="1:1" ht="12" customHeight="1" x14ac:dyDescent="0.25">
      <c r="A91" s="97"/>
    </row>
    <row r="92" spans="1:1" ht="12.75" customHeight="1" x14ac:dyDescent="0.25">
      <c r="A92" s="97"/>
    </row>
    <row r="93" spans="1:1" ht="12" customHeight="1" x14ac:dyDescent="0.25">
      <c r="A93" s="97"/>
    </row>
    <row r="94" spans="1:1" ht="12.75" customHeight="1" x14ac:dyDescent="0.25">
      <c r="A94" s="97"/>
    </row>
    <row r="95" spans="1:1" ht="12" customHeight="1" x14ac:dyDescent="0.25">
      <c r="A95" s="87"/>
    </row>
    <row r="96" spans="1:1" ht="12" customHeight="1" x14ac:dyDescent="0.25">
      <c r="A96" s="97"/>
    </row>
    <row r="97" spans="1:1" ht="12.75" customHeight="1" x14ac:dyDescent="0.25">
      <c r="A97" s="97"/>
    </row>
    <row r="98" spans="1:1" ht="15.6" customHeight="1" x14ac:dyDescent="0.25">
      <c r="A98" s="97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 OVINOS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2022-07-22T20:20:46Z</dcterms:modified>
</cp:coreProperties>
</file>