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Coelemu 2022\"/>
    </mc:Choice>
  </mc:AlternateContent>
  <xr:revisionPtr revIDLastSave="0" documentId="11_DD1C243F6A1059667C3CE732C860D50C9719B806" xr6:coauthVersionLast="47" xr6:coauthVersionMax="47" xr10:uidLastSave="{00000000-0000-0000-0000-000000000000}"/>
  <bookViews>
    <workbookView xWindow="0" yWindow="0" windowWidth="17340" windowHeight="11925" xr2:uid="{00000000-000D-0000-FFFF-FFFF00000000}"/>
  </bookViews>
  <sheets>
    <sheet name="OVIN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1" l="1"/>
  <c r="C62" i="1" l="1"/>
  <c r="C61" i="1"/>
  <c r="G35" i="1" l="1"/>
  <c r="G34" i="1"/>
  <c r="G33" i="1"/>
  <c r="G32" i="1"/>
  <c r="G31" i="1"/>
  <c r="G30" i="1"/>
  <c r="G29" i="1"/>
  <c r="G28" i="1"/>
  <c r="G36" i="1" s="1"/>
  <c r="G22" i="1"/>
  <c r="G21" i="1"/>
  <c r="G41" i="1" l="1"/>
  <c r="C64" i="1" s="1"/>
  <c r="G46" i="1"/>
  <c r="G23" i="1" l="1"/>
  <c r="C63" i="1"/>
  <c r="G43" i="1" l="1"/>
  <c r="G44" i="1" s="1"/>
  <c r="C60" i="1"/>
  <c r="G45" i="1" l="1"/>
  <c r="D71" i="1" s="1"/>
  <c r="C65" i="1"/>
  <c r="C66" i="1"/>
  <c r="D60" i="1" s="1"/>
  <c r="G47" i="1"/>
  <c r="C71" i="1"/>
  <c r="E71" i="1"/>
  <c r="D63" i="1" l="1"/>
  <c r="D64" i="1"/>
  <c r="D62" i="1"/>
  <c r="D65" i="1"/>
  <c r="D66" i="1" l="1"/>
</calcChain>
</file>

<file path=xl/sharedStrings.xml><?xml version="1.0" encoding="utf-8"?>
<sst xmlns="http://schemas.openxmlformats.org/spreadsheetml/2006/main" count="106" uniqueCount="90">
  <si>
    <t>RUBRO O CULTIVO</t>
  </si>
  <si>
    <t>OVINO</t>
  </si>
  <si>
    <t>RENDIMIENTO (animal/ha.)</t>
  </si>
  <si>
    <t>VARIEDAD</t>
  </si>
  <si>
    <t>Suffolk Down</t>
  </si>
  <si>
    <t>FECHA ESTIMADA  PRECIO VENTA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</si>
  <si>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</si>
  <si>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</si>
  <si>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</si>
  <si>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</si>
  <si>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</si>
  <si>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</si>
  <si>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</si>
  <si>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COELEMU</t>
  </si>
  <si>
    <t>DESTINO PRODUCCION</t>
  </si>
  <si>
    <t>MERCADO LOCAL</t>
  </si>
  <si>
    <t>COMUNA/LOCALIDAD</t>
  </si>
  <si>
    <t xml:space="preserve">TODAS </t>
  </si>
  <si>
    <t>FECHA DE COSECHA</t>
  </si>
  <si>
    <t>DIC - ENERO 2022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</si>
  <si>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</si>
  <si>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</si>
  <si>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</si>
  <si>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</si>
  <si>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</si>
  <si>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</si>
  <si>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</si>
  <si>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</si>
  <si>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</si>
  <si>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</si>
  <si>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</si>
  <si>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Manejo sanitario</t>
  </si>
  <si>
    <t>JH</t>
  </si>
  <si>
    <t>Mayo-Junio-Octubre</t>
  </si>
  <si>
    <t>Méd. Veterinario</t>
  </si>
  <si>
    <t>Abril-Agosto-Noviembre</t>
  </si>
  <si>
    <t>Subtotal Jornadas Hombre</t>
  </si>
  <si>
    <t>INSUMOS</t>
  </si>
  <si>
    <t>Insumos</t>
  </si>
  <si>
    <t>Unidad (Kg/l/u)</t>
  </si>
  <si>
    <t>Cantidad (Kg/l/u)</t>
  </si>
  <si>
    <t>Ivermectina</t>
  </si>
  <si>
    <t>0,5 Lt</t>
  </si>
  <si>
    <t>Ex. coproparasitario</t>
  </si>
  <si>
    <t>Un</t>
  </si>
  <si>
    <t>Pradera Avena</t>
  </si>
  <si>
    <t>ha</t>
  </si>
  <si>
    <t>Octubre</t>
  </si>
  <si>
    <t>Vitaminas ADE</t>
  </si>
  <si>
    <t>100 ml</t>
  </si>
  <si>
    <t>Junio-Septiembre</t>
  </si>
  <si>
    <t>Vacuna Clostridium</t>
  </si>
  <si>
    <t>250 ml</t>
  </si>
  <si>
    <t>Diciembre-Agosto</t>
  </si>
  <si>
    <t>Identificación crotales</t>
  </si>
  <si>
    <t>Enero-Septiembre</t>
  </si>
  <si>
    <t>Fardos</t>
  </si>
  <si>
    <t>Abril-Agosto</t>
  </si>
  <si>
    <t>Sales Minerales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</si>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</sst>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theme="1"/>
      <name val="Helvetica Neue"/>
      <family val="2"/>
      <scheme val="minor"/>
    </font>
    <font>
      <sz val="9"/>
      <name val="Helvetica Neue"/>
      <family val="2"/>
      <scheme val="minor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20" fillId="0" borderId="22"/>
  </cellStyleXfs>
  <cellXfs count="147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/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4" fontId="4" fillId="2" borderId="6" xfId="0" applyNumberFormat="1" applyFont="1" applyFill="1" applyBorder="1"/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4" fillId="7" borderId="22" xfId="0" applyFont="1" applyFill="1" applyBorder="1"/>
    <xf numFmtId="49" fontId="12" fillId="8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6" fontId="12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6" fillId="2" borderId="22" xfId="0" applyNumberFormat="1" applyFont="1" applyFill="1" applyBorder="1" applyAlignment="1">
      <alignment vertical="center"/>
    </xf>
    <xf numFmtId="0" fontId="14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49" fontId="14" fillId="8" borderId="35" xfId="0" applyNumberFormat="1" applyFont="1" applyFill="1" applyBorder="1"/>
    <xf numFmtId="49" fontId="12" fillId="2" borderId="36" xfId="0" applyNumberFormat="1" applyFont="1" applyFill="1" applyBorder="1" applyAlignment="1">
      <alignment vertical="center"/>
    </xf>
    <xf numFmtId="9" fontId="14" fillId="2" borderId="37" xfId="0" applyNumberFormat="1" applyFont="1" applyFill="1" applyBorder="1"/>
    <xf numFmtId="49" fontId="12" fillId="8" borderId="38" xfId="0" applyNumberFormat="1" applyFont="1" applyFill="1" applyBorder="1" applyAlignment="1">
      <alignment vertical="center"/>
    </xf>
    <xf numFmtId="166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4" fillId="9" borderId="43" xfId="0" applyFont="1" applyFill="1" applyBorder="1"/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0" fontId="14" fillId="2" borderId="46" xfId="0" applyFont="1" applyFill="1" applyBorder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/>
    <xf numFmtId="0" fontId="14" fillId="2" borderId="51" xfId="0" applyFont="1" applyFill="1" applyBorder="1"/>
    <xf numFmtId="0" fontId="12" fillId="7" borderId="22" xfId="0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9" fillId="9" borderId="22" xfId="0" applyFont="1" applyFill="1" applyBorder="1" applyAlignment="1">
      <alignment vertical="center"/>
    </xf>
    <xf numFmtId="0" fontId="9" fillId="9" borderId="52" xfId="0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0" fontId="12" fillId="8" borderId="54" xfId="0" applyNumberFormat="1" applyFont="1" applyFill="1" applyBorder="1" applyAlignment="1">
      <alignment vertical="center"/>
    </xf>
    <xf numFmtId="0" fontId="12" fillId="8" borderId="55" xfId="0" applyNumberFormat="1" applyFont="1" applyFill="1" applyBorder="1" applyAlignment="1">
      <alignment vertical="center"/>
    </xf>
    <xf numFmtId="166" fontId="12" fillId="8" borderId="40" xfId="0" applyNumberFormat="1" applyFont="1" applyFill="1" applyBorder="1" applyAlignment="1">
      <alignment vertical="center"/>
    </xf>
    <xf numFmtId="0" fontId="0" fillId="0" borderId="22" xfId="0" applyNumberFormat="1" applyBorder="1"/>
    <xf numFmtId="0" fontId="18" fillId="10" borderId="56" xfId="0" applyFont="1" applyFill="1" applyBorder="1" applyAlignment="1">
      <alignment horizontal="right" wrapText="1"/>
    </xf>
    <xf numFmtId="0" fontId="18" fillId="10" borderId="57" xfId="0" applyFont="1" applyFill="1" applyBorder="1" applyAlignment="1">
      <alignment horizontal="right"/>
    </xf>
    <xf numFmtId="0" fontId="18" fillId="10" borderId="57" xfId="0" applyFont="1" applyFill="1" applyBorder="1" applyAlignment="1">
      <alignment horizontal="right" wrapText="1"/>
    </xf>
    <xf numFmtId="17" fontId="18" fillId="0" borderId="58" xfId="0" applyNumberFormat="1" applyFont="1" applyBorder="1" applyAlignment="1">
      <alignment horizontal="right"/>
    </xf>
    <xf numFmtId="3" fontId="18" fillId="10" borderId="56" xfId="0" applyNumberFormat="1" applyFont="1" applyFill="1" applyBorder="1"/>
    <xf numFmtId="17" fontId="18" fillId="10" borderId="59" xfId="0" applyNumberFormat="1" applyFont="1" applyFill="1" applyBorder="1"/>
    <xf numFmtId="3" fontId="18" fillId="10" borderId="59" xfId="0" applyNumberFormat="1" applyFont="1" applyFill="1" applyBorder="1"/>
    <xf numFmtId="3" fontId="18" fillId="10" borderId="57" xfId="0" applyNumberFormat="1" applyFont="1" applyFill="1" applyBorder="1"/>
    <xf numFmtId="0" fontId="18" fillId="10" borderId="59" xfId="0" applyFont="1" applyFill="1" applyBorder="1" applyAlignment="1">
      <alignment horizontal="right"/>
    </xf>
    <xf numFmtId="17" fontId="18" fillId="10" borderId="59" xfId="0" applyNumberFormat="1" applyFont="1" applyFill="1" applyBorder="1" applyAlignment="1">
      <alignment horizontal="right"/>
    </xf>
    <xf numFmtId="0" fontId="18" fillId="0" borderId="60" xfId="0" applyFont="1" applyBorder="1" applyAlignment="1">
      <alignment horizontal="right"/>
    </xf>
    <xf numFmtId="0" fontId="19" fillId="0" borderId="61" xfId="0" applyFont="1" applyBorder="1" applyAlignment="1">
      <alignment horizontal="left" vertical="center" wrapText="1"/>
    </xf>
    <xf numFmtId="0" fontId="19" fillId="0" borderId="62" xfId="0" applyFont="1" applyBorder="1" applyAlignment="1">
      <alignment horizontal="center"/>
    </xf>
    <xf numFmtId="3" fontId="19" fillId="0" borderId="62" xfId="0" applyNumberFormat="1" applyFont="1" applyBorder="1"/>
    <xf numFmtId="3" fontId="19" fillId="0" borderId="56" xfId="0" applyNumberFormat="1" applyFont="1" applyBorder="1"/>
    <xf numFmtId="0" fontId="19" fillId="0" borderId="63" xfId="0" applyFont="1" applyFill="1" applyBorder="1"/>
    <xf numFmtId="0" fontId="19" fillId="0" borderId="64" xfId="0" applyFont="1" applyBorder="1" applyAlignment="1">
      <alignment horizontal="center"/>
    </xf>
    <xf numFmtId="3" fontId="19" fillId="0" borderId="64" xfId="0" applyNumberFormat="1" applyFont="1" applyBorder="1"/>
    <xf numFmtId="3" fontId="19" fillId="0" borderId="57" xfId="0" applyNumberFormat="1" applyFont="1" applyBorder="1"/>
    <xf numFmtId="0" fontId="18" fillId="0" borderId="61" xfId="0" applyFont="1" applyBorder="1" applyAlignment="1">
      <alignment horizontal="left"/>
    </xf>
    <xf numFmtId="0" fontId="18" fillId="0" borderId="62" xfId="0" applyFont="1" applyBorder="1" applyAlignment="1">
      <alignment horizontal="center"/>
    </xf>
    <xf numFmtId="3" fontId="18" fillId="0" borderId="62" xfId="0" applyNumberFormat="1" applyFont="1" applyBorder="1"/>
    <xf numFmtId="3" fontId="19" fillId="10" borderId="56" xfId="0" applyNumberFormat="1" applyFont="1" applyFill="1" applyBorder="1"/>
    <xf numFmtId="0" fontId="19" fillId="0" borderId="63" xfId="1" applyFont="1" applyBorder="1"/>
    <xf numFmtId="0" fontId="18" fillId="0" borderId="64" xfId="0" applyFont="1" applyBorder="1" applyAlignment="1">
      <alignment horizontal="center"/>
    </xf>
    <xf numFmtId="3" fontId="18" fillId="0" borderId="64" xfId="0" applyNumberFormat="1" applyFont="1" applyBorder="1"/>
    <xf numFmtId="3" fontId="19" fillId="10" borderId="57" xfId="0" applyNumberFormat="1" applyFont="1" applyFill="1" applyBorder="1"/>
    <xf numFmtId="49" fontId="17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847725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72"/>
  <sheetViews>
    <sheetView showGridLines="0" tabSelected="1" topLeftCell="A13" zoomScale="150" zoomScaleNormal="150" workbookViewId="0">
      <selection activeCell="G37" sqref="G37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7.285156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 thickBo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10" t="s">
        <v>1</v>
      </c>
      <c r="D9" s="7"/>
      <c r="E9" s="141" t="s">
        <v>2</v>
      </c>
      <c r="F9" s="142"/>
      <c r="G9" s="114">
        <v>50</v>
      </c>
    </row>
    <row r="10" spans="1:7" ht="38.25" customHeight="1">
      <c r="A10" s="5"/>
      <c r="B10" s="8" t="s">
        <v>3</v>
      </c>
      <c r="C10" s="111" t="s">
        <v>4</v>
      </c>
      <c r="D10" s="9"/>
      <c r="E10" s="139" t="s">
        <v>5</v>
      </c>
      <c r="F10" s="140"/>
      <c r="G10" s="115">
        <v>44562</v>
      </c>
    </row>
    <row r="11" spans="1:7" ht="18" customHeight="1">
      <c r="A11" s="5"/>
      <c r="B11" s="8" t="s">
        <v>6</v>
      </c>
      <c r="C11" s="111" t="s">
        <v>7</v>
      </c>
      <c r="D11" s="9"/>
      <c r="E11" s="139" t="s">
        <v>8</v>
      </c>
      <c r="F11" s="140"/>
      <c r="G11" s="116">
        <v>45000</v>
      </c>
    </row>
    <row r="12" spans="1:7" ht="11.25" customHeight="1">
      <c r="A12" s="5"/>
      <c r="B12" s="8" t="s">
        <v>9</v>
      </c>
      <c r="C12" s="111" t="s">
        <v>10</v>
      </c>
      <c r="D12" s="9"/>
      <c r="E12" s="11" t="s">
        <v>11</v>
      </c>
      <c r="F12" s="12"/>
      <c r="G12" s="117">
        <f>G11*G9</f>
        <v>2250000</v>
      </c>
    </row>
    <row r="13" spans="1:7" ht="11.25" customHeight="1">
      <c r="A13" s="5"/>
      <c r="B13" s="8" t="s">
        <v>12</v>
      </c>
      <c r="C13" s="111" t="s">
        <v>13</v>
      </c>
      <c r="D13" s="9"/>
      <c r="E13" s="139" t="s">
        <v>14</v>
      </c>
      <c r="F13" s="140"/>
      <c r="G13" s="118" t="s">
        <v>15</v>
      </c>
    </row>
    <row r="14" spans="1:7" ht="13.5" customHeight="1">
      <c r="A14" s="5"/>
      <c r="B14" s="8" t="s">
        <v>16</v>
      </c>
      <c r="C14" s="112" t="s">
        <v>17</v>
      </c>
      <c r="D14" s="9"/>
      <c r="E14" s="139" t="s">
        <v>18</v>
      </c>
      <c r="F14" s="140"/>
      <c r="G14" s="119" t="s">
        <v>19</v>
      </c>
    </row>
    <row r="15" spans="1:7" ht="25.5" customHeight="1" thickBot="1">
      <c r="A15" s="5"/>
      <c r="B15" s="8" t="s">
        <v>20</v>
      </c>
      <c r="C15" s="113">
        <v>44738</v>
      </c>
      <c r="D15" s="9"/>
      <c r="E15" s="145" t="s">
        <v>21</v>
      </c>
      <c r="F15" s="146"/>
      <c r="G15" s="120" t="s">
        <v>22</v>
      </c>
    </row>
    <row r="16" spans="1:7" ht="12" customHeight="1">
      <c r="A16" s="2"/>
      <c r="B16" s="13"/>
      <c r="C16" s="14"/>
      <c r="D16" s="15"/>
      <c r="E16" s="16"/>
      <c r="F16" s="16"/>
      <c r="G16" s="17"/>
    </row>
    <row r="17" spans="1:11" ht="12" customHeight="1">
      <c r="A17" s="18"/>
      <c r="B17" s="143" t="s">
        <v>23</v>
      </c>
      <c r="C17" s="144"/>
      <c r="D17" s="144"/>
      <c r="E17" s="144"/>
      <c r="F17" s="144"/>
      <c r="G17" s="144"/>
    </row>
    <row r="18" spans="1:11" ht="12" customHeight="1">
      <c r="A18" s="2"/>
      <c r="B18" s="19"/>
      <c r="C18" s="20"/>
      <c r="D18" s="20"/>
      <c r="E18" s="20"/>
      <c r="F18" s="21"/>
      <c r="G18" s="21"/>
    </row>
    <row r="19" spans="1:11" ht="12" customHeight="1">
      <c r="A19" s="5"/>
      <c r="B19" s="22" t="s">
        <v>24</v>
      </c>
      <c r="C19" s="23"/>
      <c r="D19" s="24"/>
      <c r="E19" s="24"/>
      <c r="F19" s="24"/>
      <c r="G19" s="24"/>
    </row>
    <row r="20" spans="1:11" ht="24" customHeight="1" thickBot="1">
      <c r="A20" s="18"/>
      <c r="B20" s="25" t="s">
        <v>25</v>
      </c>
      <c r="C20" s="25" t="s">
        <v>26</v>
      </c>
      <c r="D20" s="25" t="s">
        <v>27</v>
      </c>
      <c r="E20" s="25" t="s">
        <v>28</v>
      </c>
      <c r="F20" s="25" t="s">
        <v>29</v>
      </c>
      <c r="G20" s="25" t="s">
        <v>30</v>
      </c>
    </row>
    <row r="21" spans="1:11" ht="12.75" customHeight="1">
      <c r="A21" s="18"/>
      <c r="B21" s="121" t="s">
        <v>31</v>
      </c>
      <c r="C21" s="122" t="s">
        <v>32</v>
      </c>
      <c r="D21" s="122">
        <v>3</v>
      </c>
      <c r="E21" s="122" t="s">
        <v>33</v>
      </c>
      <c r="F21" s="123">
        <v>20000</v>
      </c>
      <c r="G21" s="124">
        <f>F21*D21</f>
        <v>60000</v>
      </c>
    </row>
    <row r="22" spans="1:11" ht="25.5" customHeight="1">
      <c r="A22" s="18"/>
      <c r="B22" s="125" t="s">
        <v>34</v>
      </c>
      <c r="C22" s="126" t="s">
        <v>32</v>
      </c>
      <c r="D22" s="126">
        <v>6</v>
      </c>
      <c r="E22" s="126" t="s">
        <v>35</v>
      </c>
      <c r="F22" s="127">
        <v>20000</v>
      </c>
      <c r="G22" s="128">
        <f>F22*D22</f>
        <v>120000</v>
      </c>
    </row>
    <row r="23" spans="1:11" ht="12.75" customHeight="1">
      <c r="A23" s="18"/>
      <c r="B23" s="27" t="s">
        <v>36</v>
      </c>
      <c r="C23" s="28"/>
      <c r="D23" s="28"/>
      <c r="E23" s="28"/>
      <c r="F23" s="29"/>
      <c r="G23" s="30">
        <f>SUM(G21:G22)</f>
        <v>180000</v>
      </c>
    </row>
    <row r="24" spans="1:11" ht="12" customHeight="1">
      <c r="A24" s="2"/>
      <c r="B24" s="19"/>
      <c r="C24" s="21"/>
      <c r="D24" s="21"/>
      <c r="E24" s="21"/>
      <c r="F24" s="31"/>
      <c r="G24" s="31"/>
    </row>
    <row r="25" spans="1:11" ht="12" customHeight="1">
      <c r="A25" s="2"/>
      <c r="B25" s="36"/>
      <c r="C25" s="37"/>
      <c r="D25" s="37"/>
      <c r="E25" s="37"/>
      <c r="F25" s="38"/>
      <c r="G25" s="38"/>
    </row>
    <row r="26" spans="1:11" ht="12" customHeight="1">
      <c r="A26" s="5"/>
      <c r="B26" s="32" t="s">
        <v>37</v>
      </c>
      <c r="C26" s="33"/>
      <c r="D26" s="34"/>
      <c r="E26" s="34"/>
      <c r="F26" s="35"/>
      <c r="G26" s="35"/>
    </row>
    <row r="27" spans="1:11" ht="24" customHeight="1" thickBot="1">
      <c r="A27" s="5"/>
      <c r="B27" s="40" t="s">
        <v>38</v>
      </c>
      <c r="C27" s="40" t="s">
        <v>39</v>
      </c>
      <c r="D27" s="40" t="s">
        <v>40</v>
      </c>
      <c r="E27" s="40" t="s">
        <v>28</v>
      </c>
      <c r="F27" s="40" t="s">
        <v>29</v>
      </c>
      <c r="G27" s="40" t="s">
        <v>30</v>
      </c>
      <c r="K27" s="109"/>
    </row>
    <row r="28" spans="1:11" ht="12.75" customHeight="1">
      <c r="A28" s="18"/>
      <c r="B28" s="129" t="s">
        <v>41</v>
      </c>
      <c r="C28" s="122" t="s">
        <v>42</v>
      </c>
      <c r="D28" s="130">
        <v>2</v>
      </c>
      <c r="E28" s="122" t="s">
        <v>33</v>
      </c>
      <c r="F28" s="131">
        <v>15000</v>
      </c>
      <c r="G28" s="132">
        <f>(F28*D28)*1.19</f>
        <v>35700</v>
      </c>
      <c r="K28" s="109"/>
    </row>
    <row r="29" spans="1:11" ht="12.75" customHeight="1">
      <c r="A29" s="18"/>
      <c r="B29" s="133" t="s">
        <v>43</v>
      </c>
      <c r="C29" s="126" t="s">
        <v>44</v>
      </c>
      <c r="D29" s="134">
        <v>25</v>
      </c>
      <c r="E29" s="126" t="s">
        <v>33</v>
      </c>
      <c r="F29" s="135">
        <v>4000</v>
      </c>
      <c r="G29" s="136">
        <f t="shared" ref="G29:G35" si="0">(F29*D29)*1.19</f>
        <v>119000</v>
      </c>
    </row>
    <row r="30" spans="1:11" ht="12.75" customHeight="1">
      <c r="A30" s="18"/>
      <c r="B30" s="133" t="s">
        <v>45</v>
      </c>
      <c r="C30" s="126" t="s">
        <v>46</v>
      </c>
      <c r="D30" s="134">
        <v>3</v>
      </c>
      <c r="E30" s="126" t="s">
        <v>47</v>
      </c>
      <c r="F30" s="135">
        <v>180000</v>
      </c>
      <c r="G30" s="136">
        <f t="shared" si="0"/>
        <v>642600</v>
      </c>
    </row>
    <row r="31" spans="1:11" ht="12.75" customHeight="1">
      <c r="A31" s="18"/>
      <c r="B31" s="133" t="s">
        <v>48</v>
      </c>
      <c r="C31" s="126" t="s">
        <v>49</v>
      </c>
      <c r="D31" s="134">
        <v>2</v>
      </c>
      <c r="E31" s="126" t="s">
        <v>50</v>
      </c>
      <c r="F31" s="135">
        <v>6800</v>
      </c>
      <c r="G31" s="136">
        <f t="shared" si="0"/>
        <v>16184</v>
      </c>
    </row>
    <row r="32" spans="1:11" ht="12.75" customHeight="1">
      <c r="A32" s="18"/>
      <c r="B32" s="133" t="s">
        <v>51</v>
      </c>
      <c r="C32" s="126" t="s">
        <v>52</v>
      </c>
      <c r="D32" s="134">
        <v>1</v>
      </c>
      <c r="E32" s="126" t="s">
        <v>53</v>
      </c>
      <c r="F32" s="135">
        <v>16500</v>
      </c>
      <c r="G32" s="136">
        <f t="shared" si="0"/>
        <v>19635</v>
      </c>
    </row>
    <row r="33" spans="1:7" ht="12.75" customHeight="1">
      <c r="A33" s="18"/>
      <c r="B33" s="133" t="s">
        <v>54</v>
      </c>
      <c r="C33" s="126" t="s">
        <v>44</v>
      </c>
      <c r="D33" s="134">
        <v>50</v>
      </c>
      <c r="E33" s="126" t="s">
        <v>55</v>
      </c>
      <c r="F33" s="135">
        <v>2500</v>
      </c>
      <c r="G33" s="136">
        <f t="shared" si="0"/>
        <v>148750</v>
      </c>
    </row>
    <row r="34" spans="1:7" ht="12.75" customHeight="1">
      <c r="A34" s="18"/>
      <c r="B34" s="133" t="s">
        <v>56</v>
      </c>
      <c r="C34" s="134" t="s">
        <v>44</v>
      </c>
      <c r="D34" s="134">
        <v>150</v>
      </c>
      <c r="E34" s="134" t="s">
        <v>57</v>
      </c>
      <c r="F34" s="135">
        <v>2500</v>
      </c>
      <c r="G34" s="136">
        <f t="shared" si="0"/>
        <v>446250</v>
      </c>
    </row>
    <row r="35" spans="1:7" ht="12.75" customHeight="1">
      <c r="A35" s="18"/>
      <c r="B35" s="133" t="s">
        <v>58</v>
      </c>
      <c r="C35" s="126" t="s">
        <v>59</v>
      </c>
      <c r="D35" s="134">
        <v>2</v>
      </c>
      <c r="E35" s="126" t="s">
        <v>55</v>
      </c>
      <c r="F35" s="135">
        <v>9800</v>
      </c>
      <c r="G35" s="136">
        <f t="shared" si="0"/>
        <v>23324</v>
      </c>
    </row>
    <row r="36" spans="1:7" ht="13.5" customHeight="1">
      <c r="A36" s="5"/>
      <c r="B36" s="43" t="s">
        <v>60</v>
      </c>
      <c r="C36" s="44"/>
      <c r="D36" s="44"/>
      <c r="E36" s="44"/>
      <c r="F36" s="45"/>
      <c r="G36" s="46">
        <f>SUM(G28:G35)</f>
        <v>1451443</v>
      </c>
    </row>
    <row r="37" spans="1:7" ht="12" customHeight="1">
      <c r="A37" s="2"/>
      <c r="B37" s="36"/>
      <c r="C37" s="37"/>
      <c r="D37" s="37"/>
      <c r="E37" s="47"/>
      <c r="F37" s="38"/>
      <c r="G37" s="38"/>
    </row>
    <row r="38" spans="1:7" ht="12" customHeight="1">
      <c r="A38" s="5"/>
      <c r="B38" s="32" t="s">
        <v>61</v>
      </c>
      <c r="C38" s="33"/>
      <c r="D38" s="34"/>
      <c r="E38" s="34"/>
      <c r="F38" s="35"/>
      <c r="G38" s="35"/>
    </row>
    <row r="39" spans="1:7" ht="24" customHeight="1">
      <c r="A39" s="5"/>
      <c r="B39" s="39" t="s">
        <v>62</v>
      </c>
      <c r="C39" s="40" t="s">
        <v>39</v>
      </c>
      <c r="D39" s="40" t="s">
        <v>40</v>
      </c>
      <c r="E39" s="39" t="s">
        <v>28</v>
      </c>
      <c r="F39" s="40" t="s">
        <v>29</v>
      </c>
      <c r="G39" s="39" t="s">
        <v>30</v>
      </c>
    </row>
    <row r="40" spans="1:7" ht="12.75" customHeight="1">
      <c r="A40" s="18"/>
      <c r="B40" s="10"/>
      <c r="C40" s="41"/>
      <c r="D40" s="42"/>
      <c r="E40" s="26"/>
      <c r="F40" s="48"/>
      <c r="G40" s="42"/>
    </row>
    <row r="41" spans="1:7" ht="13.5" customHeight="1">
      <c r="A41" s="5"/>
      <c r="B41" s="49" t="s">
        <v>63</v>
      </c>
      <c r="C41" s="50"/>
      <c r="D41" s="50"/>
      <c r="E41" s="50"/>
      <c r="F41" s="51"/>
      <c r="G41" s="52">
        <f>SUM(G40)</f>
        <v>0</v>
      </c>
    </row>
    <row r="42" spans="1:7" ht="12" customHeight="1">
      <c r="A42" s="2"/>
      <c r="B42" s="68"/>
      <c r="C42" s="68"/>
      <c r="D42" s="68"/>
      <c r="E42" s="68"/>
      <c r="F42" s="69"/>
      <c r="G42" s="69"/>
    </row>
    <row r="43" spans="1:7" ht="12" customHeight="1">
      <c r="A43" s="65"/>
      <c r="B43" s="70" t="s">
        <v>64</v>
      </c>
      <c r="C43" s="71"/>
      <c r="D43" s="71"/>
      <c r="E43" s="71"/>
      <c r="F43" s="71"/>
      <c r="G43" s="72">
        <f>G23+G36</f>
        <v>1631443</v>
      </c>
    </row>
    <row r="44" spans="1:7" ht="12" customHeight="1">
      <c r="A44" s="65"/>
      <c r="B44" s="73" t="s">
        <v>65</v>
      </c>
      <c r="C44" s="54"/>
      <c r="D44" s="54"/>
      <c r="E44" s="54"/>
      <c r="F44" s="54"/>
      <c r="G44" s="74">
        <f>G43*0.05</f>
        <v>81572.150000000009</v>
      </c>
    </row>
    <row r="45" spans="1:7" ht="12" customHeight="1">
      <c r="A45" s="65"/>
      <c r="B45" s="75" t="s">
        <v>66</v>
      </c>
      <c r="C45" s="53"/>
      <c r="D45" s="53"/>
      <c r="E45" s="53"/>
      <c r="F45" s="53"/>
      <c r="G45" s="76">
        <f>G44+G43</f>
        <v>1713015.15</v>
      </c>
    </row>
    <row r="46" spans="1:7" ht="12" customHeight="1">
      <c r="A46" s="65"/>
      <c r="B46" s="73" t="s">
        <v>67</v>
      </c>
      <c r="C46" s="54"/>
      <c r="D46" s="54"/>
      <c r="E46" s="54"/>
      <c r="F46" s="54"/>
      <c r="G46" s="74">
        <f>G12</f>
        <v>2250000</v>
      </c>
    </row>
    <row r="47" spans="1:7" ht="12" customHeight="1">
      <c r="A47" s="65"/>
      <c r="B47" s="77" t="s">
        <v>68</v>
      </c>
      <c r="C47" s="78"/>
      <c r="D47" s="78"/>
      <c r="E47" s="78"/>
      <c r="F47" s="78"/>
      <c r="G47" s="79">
        <f>G46-G45</f>
        <v>536984.85000000009</v>
      </c>
    </row>
    <row r="48" spans="1:7" ht="12" customHeight="1">
      <c r="A48" s="65"/>
      <c r="B48" s="66" t="s">
        <v>69</v>
      </c>
      <c r="C48" s="67"/>
      <c r="D48" s="67"/>
      <c r="E48" s="67"/>
      <c r="F48" s="67"/>
      <c r="G48" s="62"/>
    </row>
    <row r="49" spans="1:7" ht="12.75" customHeight="1" thickBot="1">
      <c r="A49" s="65"/>
      <c r="B49" s="80"/>
      <c r="C49" s="67"/>
      <c r="D49" s="67"/>
      <c r="E49" s="67"/>
      <c r="F49" s="67"/>
      <c r="G49" s="62"/>
    </row>
    <row r="50" spans="1:7" ht="12" customHeight="1">
      <c r="A50" s="65"/>
      <c r="B50" s="92" t="s">
        <v>70</v>
      </c>
      <c r="C50" s="93"/>
      <c r="D50" s="93"/>
      <c r="E50" s="93"/>
      <c r="F50" s="94"/>
      <c r="G50" s="62"/>
    </row>
    <row r="51" spans="1:7" ht="12" customHeight="1">
      <c r="A51" s="65"/>
      <c r="B51" s="95" t="s">
        <v>71</v>
      </c>
      <c r="C51" s="64"/>
      <c r="D51" s="64"/>
      <c r="E51" s="64"/>
      <c r="F51" s="96"/>
      <c r="G51" s="62"/>
    </row>
    <row r="52" spans="1:7" ht="12" customHeight="1">
      <c r="A52" s="65"/>
      <c r="B52" s="95" t="s">
        <v>72</v>
      </c>
      <c r="C52" s="64"/>
      <c r="D52" s="64"/>
      <c r="E52" s="64"/>
      <c r="F52" s="96"/>
      <c r="G52" s="62"/>
    </row>
    <row r="53" spans="1:7" ht="12" customHeight="1">
      <c r="A53" s="65"/>
      <c r="B53" s="95" t="s">
        <v>73</v>
      </c>
      <c r="C53" s="64"/>
      <c r="D53" s="64"/>
      <c r="E53" s="64"/>
      <c r="F53" s="96"/>
      <c r="G53" s="62"/>
    </row>
    <row r="54" spans="1:7" ht="12" customHeight="1">
      <c r="A54" s="65"/>
      <c r="B54" s="95" t="s">
        <v>74</v>
      </c>
      <c r="C54" s="64"/>
      <c r="D54" s="64"/>
      <c r="E54" s="64"/>
      <c r="F54" s="96"/>
      <c r="G54" s="62"/>
    </row>
    <row r="55" spans="1:7" ht="12" customHeight="1">
      <c r="A55" s="65"/>
      <c r="B55" s="95" t="s">
        <v>75</v>
      </c>
      <c r="C55" s="64"/>
      <c r="D55" s="64"/>
      <c r="E55" s="64"/>
      <c r="F55" s="96"/>
      <c r="G55" s="62"/>
    </row>
    <row r="56" spans="1:7" ht="12.75" customHeight="1" thickBot="1">
      <c r="A56" s="65"/>
      <c r="B56" s="97" t="s">
        <v>76</v>
      </c>
      <c r="C56" s="98"/>
      <c r="D56" s="98"/>
      <c r="E56" s="98"/>
      <c r="F56" s="99"/>
      <c r="G56" s="62"/>
    </row>
    <row r="57" spans="1:7" ht="12.75" customHeight="1">
      <c r="A57" s="65"/>
      <c r="B57" s="90"/>
      <c r="C57" s="64"/>
      <c r="D57" s="64"/>
      <c r="E57" s="64"/>
      <c r="F57" s="64"/>
      <c r="G57" s="62"/>
    </row>
    <row r="58" spans="1:7" ht="15" customHeight="1" thickBot="1">
      <c r="A58" s="65"/>
      <c r="B58" s="137" t="s">
        <v>77</v>
      </c>
      <c r="C58" s="138"/>
      <c r="D58" s="89"/>
      <c r="E58" s="56"/>
      <c r="F58" s="56"/>
      <c r="G58" s="62"/>
    </row>
    <row r="59" spans="1:7" ht="12" customHeight="1">
      <c r="A59" s="65"/>
      <c r="B59" s="82" t="s">
        <v>62</v>
      </c>
      <c r="C59" s="57" t="s">
        <v>78</v>
      </c>
      <c r="D59" s="83" t="s">
        <v>79</v>
      </c>
      <c r="E59" s="56"/>
      <c r="F59" s="56"/>
      <c r="G59" s="62"/>
    </row>
    <row r="60" spans="1:7" ht="12" customHeight="1">
      <c r="A60" s="65"/>
      <c r="B60" s="84" t="s">
        <v>80</v>
      </c>
      <c r="C60" s="58">
        <f>G23</f>
        <v>180000</v>
      </c>
      <c r="D60" s="85">
        <f>(C60/C66)</f>
        <v>0.10507787978407547</v>
      </c>
      <c r="E60" s="56"/>
      <c r="F60" s="56"/>
      <c r="G60" s="62"/>
    </row>
    <row r="61" spans="1:7" ht="12" customHeight="1">
      <c r="A61" s="65"/>
      <c r="B61" s="84" t="s">
        <v>81</v>
      </c>
      <c r="C61" s="58">
        <f>G24</f>
        <v>0</v>
      </c>
      <c r="D61" s="85">
        <v>0</v>
      </c>
      <c r="E61" s="56"/>
      <c r="F61" s="56"/>
      <c r="G61" s="62"/>
    </row>
    <row r="62" spans="1:7" ht="12" customHeight="1">
      <c r="A62" s="65"/>
      <c r="B62" s="84" t="s">
        <v>82</v>
      </c>
      <c r="C62" s="58">
        <f>G25</f>
        <v>0</v>
      </c>
      <c r="D62" s="85">
        <f>(C62/C66)</f>
        <v>0</v>
      </c>
      <c r="E62" s="56"/>
      <c r="F62" s="56"/>
      <c r="G62" s="62"/>
    </row>
    <row r="63" spans="1:7" ht="12" customHeight="1">
      <c r="A63" s="65"/>
      <c r="B63" s="84" t="s">
        <v>38</v>
      </c>
      <c r="C63" s="58">
        <f>G36</f>
        <v>1451443</v>
      </c>
      <c r="D63" s="85">
        <f>(C63/C66)</f>
        <v>0.84730307259687698</v>
      </c>
      <c r="E63" s="56"/>
      <c r="F63" s="56"/>
      <c r="G63" s="62"/>
    </row>
    <row r="64" spans="1:7" ht="12" customHeight="1">
      <c r="A64" s="65"/>
      <c r="B64" s="84" t="s">
        <v>83</v>
      </c>
      <c r="C64" s="59">
        <f>G41</f>
        <v>0</v>
      </c>
      <c r="D64" s="85">
        <f>(C64/C66)</f>
        <v>0</v>
      </c>
      <c r="E64" s="61"/>
      <c r="F64" s="61"/>
      <c r="G64" s="62"/>
    </row>
    <row r="65" spans="1:7" ht="12" customHeight="1">
      <c r="A65" s="65"/>
      <c r="B65" s="84" t="s">
        <v>84</v>
      </c>
      <c r="C65" s="59">
        <f>G44</f>
        <v>81572.150000000009</v>
      </c>
      <c r="D65" s="85">
        <f>(C65/C66)</f>
        <v>4.7619047619047623E-2</v>
      </c>
      <c r="E65" s="61"/>
      <c r="F65" s="61"/>
      <c r="G65" s="62"/>
    </row>
    <row r="66" spans="1:7" ht="12.75" customHeight="1" thickBot="1">
      <c r="A66" s="65"/>
      <c r="B66" s="86" t="s">
        <v>85</v>
      </c>
      <c r="C66" s="87">
        <f>SUM(C60:C65)</f>
        <v>1713015.15</v>
      </c>
      <c r="D66" s="88">
        <f>SUM(D60:D65)</f>
        <v>1</v>
      </c>
      <c r="E66" s="61"/>
      <c r="F66" s="61"/>
      <c r="G66" s="62"/>
    </row>
    <row r="67" spans="1:7" ht="12" customHeight="1">
      <c r="A67" s="65"/>
      <c r="B67" s="80"/>
      <c r="C67" s="67"/>
      <c r="D67" s="67"/>
      <c r="E67" s="67"/>
      <c r="F67" s="67"/>
      <c r="G67" s="62"/>
    </row>
    <row r="68" spans="1:7" ht="12.75" customHeight="1">
      <c r="A68" s="65"/>
      <c r="B68" s="81"/>
      <c r="C68" s="67"/>
      <c r="D68" s="67"/>
      <c r="E68" s="67"/>
      <c r="F68" s="67"/>
      <c r="G68" s="62"/>
    </row>
    <row r="69" spans="1:7" ht="12" customHeight="1" thickBot="1">
      <c r="A69" s="55"/>
      <c r="B69" s="101"/>
      <c r="C69" s="102" t="s">
        <v>86</v>
      </c>
      <c r="D69" s="103"/>
      <c r="E69" s="104"/>
      <c r="F69" s="60"/>
      <c r="G69" s="62"/>
    </row>
    <row r="70" spans="1:7" ht="12" customHeight="1">
      <c r="A70" s="65"/>
      <c r="B70" s="105" t="s">
        <v>87</v>
      </c>
      <c r="C70" s="106">
        <v>58</v>
      </c>
      <c r="D70" s="106">
        <v>50</v>
      </c>
      <c r="E70" s="107">
        <v>52</v>
      </c>
      <c r="F70" s="100"/>
      <c r="G70" s="63"/>
    </row>
    <row r="71" spans="1:7" ht="12.75" customHeight="1" thickBot="1">
      <c r="A71" s="65"/>
      <c r="B71" s="86" t="s">
        <v>88</v>
      </c>
      <c r="C71" s="87">
        <f>(G45/C70)</f>
        <v>29534.743965517238</v>
      </c>
      <c r="D71" s="87">
        <f>(G45/D70)</f>
        <v>34260.303</v>
      </c>
      <c r="E71" s="108">
        <f>(G45/E70)</f>
        <v>32942.599038461536</v>
      </c>
      <c r="F71" s="100"/>
      <c r="G71" s="63"/>
    </row>
    <row r="72" spans="1:7" ht="15.6" customHeight="1">
      <c r="A72" s="65"/>
      <c r="B72" s="91" t="s">
        <v>89</v>
      </c>
      <c r="C72" s="64"/>
      <c r="D72" s="64"/>
      <c r="E72" s="64"/>
      <c r="F72" s="64"/>
      <c r="G72" s="64"/>
    </row>
  </sheetData>
  <mergeCells count="8">
    <mergeCell ref="B58:C5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2022-06-29T14:14:17Z</dcterms:modified>
  <cp:category/>
  <cp:contentStatus/>
</cp:coreProperties>
</file>