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ovinos" sheetId="1" r:id="rId1"/>
  </sheets>
  <definedNames>
    <definedName name="_xlnm.Print_Area" localSheetId="0">ovinos!$A$1:$G$82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1" i="1"/>
  <c r="C71" i="1" l="1"/>
  <c r="G12" i="1" l="1"/>
  <c r="G24" i="1" l="1"/>
  <c r="G23" i="1"/>
  <c r="G22" i="1"/>
  <c r="G21" i="1"/>
  <c r="G50" i="1" l="1"/>
  <c r="G40" i="1"/>
  <c r="G56" i="1"/>
  <c r="G51" i="1" l="1"/>
  <c r="C74" i="1" s="1"/>
  <c r="G25" i="1"/>
  <c r="C70" i="1" s="1"/>
  <c r="G46" i="1"/>
  <c r="C73" i="1" s="1"/>
  <c r="C72" i="1"/>
  <c r="G53" i="1" l="1"/>
  <c r="G54" i="1" s="1"/>
  <c r="G55" i="1" l="1"/>
  <c r="C75" i="1"/>
  <c r="D81" i="1" l="1"/>
  <c r="G57" i="1"/>
  <c r="E81" i="1"/>
  <c r="C81" i="1"/>
  <c r="C76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<sst xmlns="http://schemas.openxmlformats.org/spreadsheetml/2006/main" count="125" uniqueCount="94">
  <si>
    <t>RUBRO O CULTIVO</t>
  </si>
  <si>
    <t>Ovinos-Carne</t>
  </si>
  <si>
    <t>RENDIMIENTO (Kg de carne/Há.)</t>
  </si>
  <si>
    <t>VARIEDAD</t>
  </si>
  <si>
    <t>FECHA ESTIMADA  PRECIO VENTA</t>
  </si>
  <si>
    <t>NIVEL TECNOLÓGICO</t>
  </si>
  <si>
    <t>PRECIO ESPERADO ($/kilo)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</si>
  <si>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</si>
  <si>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</si>
  <si>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</si>
  <si>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</si>
  <si>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</si>
  <si>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</si>
  <si>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</si>
  <si>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</si>
  <si>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</si>
  <si>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</si>
  <si>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</si>
  <si>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</si>
  <si>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</si>
  <si>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</si>
  <si>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</si>
  <si>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</si>
  <si>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</si>
  <si>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</si>
  <si>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Sanitario</t>
  </si>
  <si>
    <t>Esquila</t>
  </si>
  <si>
    <t>Comercializacion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</si>
  <si>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</si>
  <si>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</si>
  <si>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</si>
  <si>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</si>
  <si>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</si>
  <si>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</si>
  <si>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</si>
  <si>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</si>
  <si>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</si>
  <si>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MANEJO DE PRADERAS Y ALIMENTACIÓN</t>
  </si>
  <si>
    <t>Fertilización de pradera</t>
  </si>
  <si>
    <t>Kg</t>
  </si>
  <si>
    <t>Junio</t>
  </si>
  <si>
    <t>Fardos</t>
  </si>
  <si>
    <t>MANEJO SANITARIO</t>
  </si>
  <si>
    <t>Antiparasitario interno</t>
  </si>
  <si>
    <t>ml</t>
  </si>
  <si>
    <t>Mayo-Noviembre</t>
  </si>
  <si>
    <t>Antipatasitario externo</t>
  </si>
  <si>
    <t>Diciembre</t>
  </si>
  <si>
    <t>Clostribac-8 Frasco 50 ml</t>
  </si>
  <si>
    <t xml:space="preserve">Dosis </t>
  </si>
  <si>
    <t>Mayo</t>
  </si>
  <si>
    <t>Subtotal Insumos</t>
  </si>
  <si>
    <t>OTROS</t>
  </si>
  <si>
    <t>Item</t>
  </si>
  <si>
    <t>Reposiciones cercos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</si>
  <si>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</si>
  <si>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</si>
  <si>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</si>
  <si>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</si>
  <si>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</si>
  <si>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</si>
  <si>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</si>
  <si>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</si>
  <si>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</si>
  <si>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</si>
  <si>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</si>
  <si>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</si>
  <si>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</si>
  <si>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</si>
  <si>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</si>
  <si>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</si>
  <si>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</si>
  <si>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</si>
  <si>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</si>
  <si>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</si>
  <si>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</si>
  <si>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</si>
  <si>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($/kg)</t>
  </si>
  <si>
    <t>Rendimiento (kg de carne/hà)</t>
  </si>
  <si>
    <t>Costo unitario ($/kg) (*)</t>
  </si>
  <si>
    <t>(*): Este valor representa el valor mìnimo de venta del producto</t>
  </si>
  <si>
    <t>VARIAS/MEZCLAS</t>
  </si>
  <si>
    <t>MEDIO</t>
  </si>
  <si>
    <t>ARAUCANIA</t>
  </si>
  <si>
    <t>TEMUCO</t>
  </si>
  <si>
    <t>FREIRE-TEMUCO</t>
  </si>
  <si>
    <t>DICIEMBRE 2022</t>
  </si>
  <si>
    <t>Sequia</t>
  </si>
  <si>
    <t>CONSUMO LOCAL</t>
  </si>
  <si>
    <t>$/há</t>
  </si>
  <si>
    <t>Julio -Septiembre</t>
  </si>
  <si>
    <t>Abril-Septiembre</t>
  </si>
  <si>
    <t>Junio-Agosto</t>
  </si>
  <si>
    <t>COSTO TOTAL/há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</si>
</sst>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" fillId="0" borderId="18" applyFont="0" applyFill="0" applyBorder="0" applyAlignment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16" xfId="0" applyFont="1" applyFill="1" applyBorder="1" applyAlignment="1"/>
    <xf numFmtId="0" fontId="8" fillId="6" borderId="18" xfId="0" applyFont="1" applyFill="1" applyBorder="1" applyAlignment="1"/>
    <xf numFmtId="0" fontId="3" fillId="6" borderId="17" xfId="0" applyFont="1" applyFill="1" applyBorder="1" applyAlignment="1">
      <alignment vertical="center"/>
    </xf>
    <xf numFmtId="0" fontId="3" fillId="6" borderId="18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/>
    <xf numFmtId="0" fontId="0" fillId="2" borderId="20" xfId="0" applyFont="1" applyFill="1" applyBorder="1" applyAlignment="1"/>
    <xf numFmtId="0" fontId="3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49" fontId="6" fillId="7" borderId="29" xfId="0" applyNumberFormat="1" applyFont="1" applyFill="1" applyBorder="1" applyAlignment="1">
      <alignment vertical="center"/>
    </xf>
    <xf numFmtId="49" fontId="6" fillId="2" borderId="31" xfId="0" applyNumberFormat="1" applyFont="1" applyFill="1" applyBorder="1" applyAlignment="1">
      <alignment vertical="center"/>
    </xf>
    <xf numFmtId="49" fontId="6" fillId="7" borderId="33" xfId="0" applyNumberFormat="1" applyFont="1" applyFill="1" applyBorder="1" applyAlignment="1">
      <alignment vertical="center"/>
    </xf>
    <xf numFmtId="166" fontId="6" fillId="7" borderId="34" xfId="0" applyNumberFormat="1" applyFont="1" applyFill="1" applyBorder="1" applyAlignment="1">
      <alignment vertical="center"/>
    </xf>
    <xf numFmtId="0" fontId="8" fillId="8" borderId="38" xfId="0" applyFont="1" applyFill="1" applyBorder="1" applyAlignment="1"/>
    <xf numFmtId="0" fontId="8" fillId="2" borderId="18" xfId="0" applyFont="1" applyFill="1" applyBorder="1" applyAlignment="1">
      <alignment vertical="center"/>
    </xf>
    <xf numFmtId="49" fontId="8" fillId="2" borderId="18" xfId="0" applyNumberFormat="1" applyFont="1" applyFill="1" applyBorder="1" applyAlignment="1">
      <alignment vertical="center"/>
    </xf>
    <xf numFmtId="49" fontId="6" fillId="2" borderId="39" xfId="0" applyNumberFormat="1" applyFont="1" applyFill="1" applyBorder="1" applyAlignment="1">
      <alignment vertical="center"/>
    </xf>
    <xf numFmtId="0" fontId="8" fillId="2" borderId="40" xfId="0" applyFont="1" applyFill="1" applyBorder="1" applyAlignment="1"/>
    <xf numFmtId="0" fontId="8" fillId="2" borderId="41" xfId="0" applyFont="1" applyFill="1" applyBorder="1" applyAlignment="1"/>
    <xf numFmtId="49" fontId="8" fillId="2" borderId="42" xfId="0" applyNumberFormat="1" applyFont="1" applyFill="1" applyBorder="1" applyAlignment="1">
      <alignment vertical="center"/>
    </xf>
    <xf numFmtId="0" fontId="8" fillId="2" borderId="43" xfId="0" applyFont="1" applyFill="1" applyBorder="1" applyAlignment="1"/>
    <xf numFmtId="49" fontId="8" fillId="2" borderId="44" xfId="0" applyNumberFormat="1" applyFont="1" applyFill="1" applyBorder="1" applyAlignment="1">
      <alignment vertical="center"/>
    </xf>
    <xf numFmtId="0" fontId="8" fillId="2" borderId="45" xfId="0" applyFont="1" applyFill="1" applyBorder="1" applyAlignment="1"/>
    <xf numFmtId="0" fontId="8" fillId="2" borderId="46" xfId="0" applyFont="1" applyFill="1" applyBorder="1" applyAlignment="1"/>
    <xf numFmtId="0" fontId="6" fillId="6" borderId="18" xfId="0" applyFont="1" applyFill="1" applyBorder="1" applyAlignment="1">
      <alignment vertical="center"/>
    </xf>
    <xf numFmtId="0" fontId="3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3" fillId="8" borderId="18" xfId="0" applyFont="1" applyFill="1" applyBorder="1" applyAlignment="1">
      <alignment vertical="center"/>
    </xf>
    <xf numFmtId="0" fontId="3" fillId="8" borderId="47" xfId="0" applyFont="1" applyFill="1" applyBorder="1" applyAlignment="1">
      <alignment vertical="center"/>
    </xf>
    <xf numFmtId="49" fontId="6" fillId="7" borderId="48" xfId="0" applyNumberFormat="1" applyFont="1" applyFill="1" applyBorder="1" applyAlignment="1">
      <alignment vertical="center"/>
    </xf>
    <xf numFmtId="0" fontId="6" fillId="7" borderId="49" xfId="0" applyNumberFormat="1" applyFont="1" applyFill="1" applyBorder="1" applyAlignment="1">
      <alignment vertical="center"/>
    </xf>
    <xf numFmtId="0" fontId="6" fillId="7" borderId="50" xfId="0" applyNumberFormat="1" applyFont="1" applyFill="1" applyBorder="1" applyAlignment="1">
      <alignment vertical="center"/>
    </xf>
    <xf numFmtId="166" fontId="6" fillId="7" borderId="35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0" fillId="2" borderId="52" xfId="0" applyFont="1" applyFill="1" applyBorder="1" applyAlignment="1"/>
    <xf numFmtId="49" fontId="0" fillId="2" borderId="18" xfId="0" applyNumberFormat="1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165" fontId="2" fillId="2" borderId="18" xfId="0" applyNumberFormat="1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49" fontId="12" fillId="2" borderId="55" xfId="0" applyNumberFormat="1" applyFont="1" applyFill="1" applyBorder="1" applyAlignment="1">
      <alignment vertical="center" wrapText="1"/>
    </xf>
    <xf numFmtId="49" fontId="12" fillId="2" borderId="56" xfId="0" applyNumberFormat="1" applyFont="1" applyFill="1" applyBorder="1" applyAlignment="1">
      <alignment horizontal="left" vertical="center" wrapText="1"/>
    </xf>
    <xf numFmtId="49" fontId="12" fillId="2" borderId="56" xfId="0" applyNumberFormat="1" applyFont="1" applyFill="1" applyBorder="1" applyAlignment="1">
      <alignment horizontal="left"/>
    </xf>
    <xf numFmtId="49" fontId="12" fillId="2" borderId="56" xfId="0" applyNumberFormat="1" applyFont="1" applyFill="1" applyBorder="1" applyAlignment="1">
      <alignment horizontal="left" wrapText="1"/>
    </xf>
    <xf numFmtId="14" fontId="12" fillId="2" borderId="56" xfId="0" applyNumberFormat="1" applyFont="1" applyFill="1" applyBorder="1" applyAlignment="1">
      <alignment horizontal="left"/>
    </xf>
    <xf numFmtId="49" fontId="12" fillId="2" borderId="56" xfId="0" applyNumberFormat="1" applyFont="1" applyFill="1" applyBorder="1" applyAlignment="1">
      <alignment horizontal="right"/>
    </xf>
    <xf numFmtId="49" fontId="12" fillId="2" borderId="56" xfId="0" applyNumberFormat="1" applyFont="1" applyFill="1" applyBorder="1" applyAlignment="1">
      <alignment horizontal="right" wrapText="1"/>
    </xf>
    <xf numFmtId="49" fontId="13" fillId="3" borderId="54" xfId="0" applyNumberFormat="1" applyFont="1" applyFill="1" applyBorder="1" applyAlignment="1">
      <alignment vertical="center" wrapText="1"/>
    </xf>
    <xf numFmtId="0" fontId="12" fillId="2" borderId="54" xfId="0" applyFont="1" applyFill="1" applyBorder="1" applyAlignment="1"/>
    <xf numFmtId="3" fontId="12" fillId="2" borderId="54" xfId="0" applyNumberFormat="1" applyFont="1" applyFill="1" applyBorder="1" applyAlignment="1"/>
    <xf numFmtId="49" fontId="12" fillId="2" borderId="54" xfId="0" applyNumberFormat="1" applyFont="1" applyFill="1" applyBorder="1" applyAlignment="1"/>
    <xf numFmtId="3" fontId="12" fillId="2" borderId="54" xfId="0" applyNumberFormat="1" applyFont="1" applyFill="1" applyBorder="1" applyAlignment="1">
      <alignment horizontal="right" wrapText="1"/>
    </xf>
    <xf numFmtId="0" fontId="12" fillId="2" borderId="53" xfId="0" applyFont="1" applyFill="1" applyBorder="1" applyAlignment="1">
      <alignment wrapText="1"/>
    </xf>
    <xf numFmtId="14" fontId="12" fillId="2" borderId="53" xfId="0" applyNumberFormat="1" applyFont="1" applyFill="1" applyBorder="1" applyAlignment="1"/>
    <xf numFmtId="0" fontId="12" fillId="2" borderId="53" xfId="0" applyFont="1" applyFill="1" applyBorder="1" applyAlignment="1"/>
    <xf numFmtId="0" fontId="12" fillId="2" borderId="53" xfId="0" applyFont="1" applyFill="1" applyBorder="1" applyAlignment="1">
      <alignment horizontal="justify" wrapText="1"/>
    </xf>
    <xf numFmtId="0" fontId="12" fillId="2" borderId="7" xfId="0" applyFont="1" applyFill="1" applyBorder="1" applyAlignment="1"/>
    <xf numFmtId="0" fontId="12" fillId="2" borderId="8" xfId="0" applyFont="1" applyFill="1" applyBorder="1" applyAlignment="1">
      <alignment horizontal="left"/>
    </xf>
    <xf numFmtId="0" fontId="12" fillId="2" borderId="8" xfId="0" applyFont="1" applyFill="1" applyBorder="1" applyAlignment="1"/>
    <xf numFmtId="49" fontId="13" fillId="5" borderId="9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left" wrapText="1"/>
    </xf>
    <xf numFmtId="0" fontId="12" fillId="2" borderId="5" xfId="0" applyNumberFormat="1" applyFont="1" applyFill="1" applyBorder="1" applyAlignment="1">
      <alignment horizontal="left" wrapText="1"/>
    </xf>
    <xf numFmtId="3" fontId="12" fillId="2" borderId="5" xfId="0" applyNumberFormat="1" applyFont="1" applyFill="1" applyBorder="1" applyAlignment="1">
      <alignment horizontal="left" wrapText="1"/>
    </xf>
    <xf numFmtId="49" fontId="14" fillId="3" borderId="5" xfId="0" applyNumberFormat="1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/>
    </xf>
    <xf numFmtId="3" fontId="12" fillId="2" borderId="8" xfId="0" applyNumberFormat="1" applyFont="1" applyFill="1" applyBorder="1" applyAlignment="1">
      <alignment horizontal="left"/>
    </xf>
    <xf numFmtId="49" fontId="13" fillId="5" borderId="11" xfId="0" applyNumberFormat="1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/>
    </xf>
    <xf numFmtId="49" fontId="13" fillId="3" borderId="11" xfId="0" applyNumberFormat="1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/>
    </xf>
    <xf numFmtId="0" fontId="12" fillId="2" borderId="14" xfId="0" applyFont="1" applyFill="1" applyBorder="1" applyAlignment="1">
      <alignment horizontal="left"/>
    </xf>
    <xf numFmtId="3" fontId="12" fillId="2" borderId="14" xfId="0" applyNumberFormat="1" applyFont="1" applyFill="1" applyBorder="1" applyAlignment="1">
      <alignment horizontal="left"/>
    </xf>
    <xf numFmtId="49" fontId="13" fillId="3" borderId="9" xfId="0" applyNumberFormat="1" applyFont="1" applyFill="1" applyBorder="1" applyAlignment="1">
      <alignment horizontal="left" vertical="center"/>
    </xf>
    <xf numFmtId="49" fontId="13" fillId="3" borderId="9" xfId="0" applyNumberFormat="1" applyFont="1" applyFill="1" applyBorder="1" applyAlignment="1">
      <alignment horizontal="left" vertical="center" wrapText="1"/>
    </xf>
    <xf numFmtId="3" fontId="14" fillId="3" borderId="11" xfId="0" applyNumberFormat="1" applyFont="1" applyFill="1" applyBorder="1" applyAlignment="1">
      <alignment horizontal="left" vertical="center"/>
    </xf>
    <xf numFmtId="0" fontId="16" fillId="0" borderId="51" xfId="0" applyFont="1" applyBorder="1" applyAlignment="1">
      <alignment horizontal="left" wrapText="1"/>
    </xf>
    <xf numFmtId="0" fontId="16" fillId="0" borderId="51" xfId="0" applyFont="1" applyBorder="1" applyAlignment="1">
      <alignment horizontal="left"/>
    </xf>
    <xf numFmtId="0" fontId="17" fillId="0" borderId="51" xfId="0" applyFont="1" applyBorder="1" applyAlignment="1">
      <alignment horizontal="left"/>
    </xf>
    <xf numFmtId="3" fontId="17" fillId="0" borderId="51" xfId="1" applyNumberFormat="1" applyFont="1" applyBorder="1" applyAlignment="1">
      <alignment horizontal="left"/>
    </xf>
    <xf numFmtId="0" fontId="18" fillId="2" borderId="5" xfId="0" applyFont="1" applyFill="1" applyBorder="1" applyAlignment="1">
      <alignment horizontal="left" vertical="center" wrapText="1"/>
    </xf>
    <xf numFmtId="3" fontId="12" fillId="2" borderId="5" xfId="0" applyNumberFormat="1" applyFont="1" applyFill="1" applyBorder="1" applyAlignment="1">
      <alignment horizontal="left"/>
    </xf>
    <xf numFmtId="49" fontId="14" fillId="3" borderId="15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3" fontId="14" fillId="3" borderId="15" xfId="0" applyNumberFormat="1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/>
    </xf>
    <xf numFmtId="3" fontId="12" fillId="2" borderId="21" xfId="0" applyNumberFormat="1" applyFont="1" applyFill="1" applyBorder="1" applyAlignment="1">
      <alignment horizontal="left"/>
    </xf>
    <xf numFmtId="49" fontId="13" fillId="5" borderId="22" xfId="0" applyNumberFormat="1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165" fontId="13" fillId="5" borderId="24" xfId="0" applyNumberFormat="1" applyFont="1" applyFill="1" applyBorder="1" applyAlignment="1">
      <alignment horizontal="left" vertical="center"/>
    </xf>
    <xf numFmtId="49" fontId="13" fillId="3" borderId="25" xfId="0" applyNumberFormat="1" applyFont="1" applyFill="1" applyBorder="1" applyAlignment="1">
      <alignment horizontal="left" vertical="center"/>
    </xf>
    <xf numFmtId="0" fontId="13" fillId="3" borderId="11" xfId="0" applyFont="1" applyFill="1" applyBorder="1" applyAlignment="1">
      <alignment horizontal="left" vertical="center"/>
    </xf>
    <xf numFmtId="165" fontId="13" fillId="3" borderId="26" xfId="0" applyNumberFormat="1" applyFont="1" applyFill="1" applyBorder="1" applyAlignment="1">
      <alignment horizontal="left" vertical="center"/>
    </xf>
    <xf numFmtId="49" fontId="13" fillId="5" borderId="25" xfId="0" applyNumberFormat="1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165" fontId="13" fillId="5" borderId="26" xfId="0" applyNumberFormat="1" applyFont="1" applyFill="1" applyBorder="1" applyAlignment="1">
      <alignment horizontal="left" vertical="center"/>
    </xf>
    <xf numFmtId="49" fontId="13" fillId="5" borderId="27" xfId="0" applyNumberFormat="1" applyFont="1" applyFill="1" applyBorder="1" applyAlignment="1">
      <alignment horizontal="left" vertical="center"/>
    </xf>
    <xf numFmtId="0" fontId="13" fillId="5" borderId="28" xfId="0" applyFont="1" applyFill="1" applyBorder="1" applyAlignment="1">
      <alignment horizontal="left" vertical="center"/>
    </xf>
    <xf numFmtId="165" fontId="13" fillId="5" borderId="28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center" wrapText="1"/>
    </xf>
    <xf numFmtId="0" fontId="12" fillId="2" borderId="5" xfId="0" applyNumberFormat="1" applyFont="1" applyFill="1" applyBorder="1" applyAlignment="1">
      <alignment horizontal="right" wrapText="1"/>
    </xf>
    <xf numFmtId="49" fontId="12" fillId="2" borderId="5" xfId="0" applyNumberFormat="1" applyFont="1" applyFill="1" applyBorder="1" applyAlignment="1">
      <alignment horizontal="right" wrapText="1"/>
    </xf>
    <xf numFmtId="3" fontId="12" fillId="2" borderId="5" xfId="0" applyNumberFormat="1" applyFont="1" applyFill="1" applyBorder="1" applyAlignment="1">
      <alignment horizontal="right" wrapText="1"/>
    </xf>
    <xf numFmtId="0" fontId="14" fillId="3" borderId="5" xfId="0" applyFont="1" applyFill="1" applyBorder="1" applyAlignment="1">
      <alignment horizontal="right" vertical="center"/>
    </xf>
    <xf numFmtId="3" fontId="14" fillId="3" borderId="5" xfId="0" applyNumberFormat="1" applyFont="1" applyFill="1" applyBorder="1" applyAlignment="1">
      <alignment horizontal="right" vertical="center"/>
    </xf>
    <xf numFmtId="2" fontId="17" fillId="0" borderId="51" xfId="0" applyNumberFormat="1" applyFont="1" applyBorder="1" applyAlignment="1">
      <alignment horizontal="right"/>
    </xf>
    <xf numFmtId="0" fontId="17" fillId="0" borderId="51" xfId="0" applyFont="1" applyBorder="1" applyAlignment="1">
      <alignment horizontal="right"/>
    </xf>
    <xf numFmtId="3" fontId="17" fillId="0" borderId="51" xfId="1" applyNumberFormat="1" applyFont="1" applyBorder="1" applyAlignment="1">
      <alignment horizontal="right"/>
    </xf>
    <xf numFmtId="3" fontId="12" fillId="2" borderId="5" xfId="0" applyNumberFormat="1" applyFont="1" applyFill="1" applyBorder="1" applyAlignment="1">
      <alignment horizontal="right"/>
    </xf>
    <xf numFmtId="0" fontId="17" fillId="0" borderId="51" xfId="0" applyFont="1" applyBorder="1" applyAlignment="1">
      <alignment horizontal="center"/>
    </xf>
    <xf numFmtId="0" fontId="14" fillId="3" borderId="11" xfId="0" applyFont="1" applyFill="1" applyBorder="1" applyAlignment="1">
      <alignment horizontal="right" vertical="center"/>
    </xf>
    <xf numFmtId="3" fontId="14" fillId="3" borderId="11" xfId="0" applyNumberFormat="1" applyFont="1" applyFill="1" applyBorder="1" applyAlignment="1">
      <alignment horizontal="right" vertical="center"/>
    </xf>
    <xf numFmtId="49" fontId="6" fillId="7" borderId="19" xfId="0" applyNumberFormat="1" applyFont="1" applyFill="1" applyBorder="1" applyAlignment="1">
      <alignment horizontal="right" vertical="center"/>
    </xf>
    <xf numFmtId="49" fontId="8" fillId="7" borderId="30" xfId="0" applyNumberFormat="1" applyFont="1" applyFill="1" applyBorder="1" applyAlignment="1">
      <alignment horizontal="right"/>
    </xf>
    <xf numFmtId="3" fontId="6" fillId="2" borderId="5" xfId="0" applyNumberFormat="1" applyFont="1" applyFill="1" applyBorder="1" applyAlignment="1">
      <alignment horizontal="right" vertical="center"/>
    </xf>
    <xf numFmtId="9" fontId="8" fillId="2" borderId="32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>
      <alignment horizontal="right" vertical="center"/>
    </xf>
    <xf numFmtId="166" fontId="6" fillId="2" borderId="5" xfId="0" applyNumberFormat="1" applyFont="1" applyFill="1" applyBorder="1" applyAlignment="1">
      <alignment horizontal="right" vertical="center"/>
    </xf>
    <xf numFmtId="166" fontId="6" fillId="7" borderId="34" xfId="0" applyNumberFormat="1" applyFont="1" applyFill="1" applyBorder="1" applyAlignment="1">
      <alignment horizontal="right" vertical="center"/>
    </xf>
    <xf numFmtId="9" fontId="6" fillId="7" borderId="35" xfId="0" applyNumberFormat="1" applyFont="1" applyFill="1" applyBorder="1" applyAlignment="1">
      <alignment horizontal="right" vertical="center"/>
    </xf>
    <xf numFmtId="49" fontId="11" fillId="8" borderId="36" xfId="0" applyNumberFormat="1" applyFont="1" applyFill="1" applyBorder="1" applyAlignment="1">
      <alignment vertical="center"/>
    </xf>
    <xf numFmtId="0" fontId="6" fillId="8" borderId="37" xfId="0" applyFont="1" applyFill="1" applyBorder="1" applyAlignment="1">
      <alignment vertical="center"/>
    </xf>
    <xf numFmtId="49" fontId="12" fillId="2" borderId="54" xfId="0" applyNumberFormat="1" applyFont="1" applyFill="1" applyBorder="1" applyAlignment="1">
      <alignment wrapText="1"/>
    </xf>
    <xf numFmtId="0" fontId="12" fillId="2" borderId="54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wrapText="1"/>
    </xf>
    <xf numFmtId="0" fontId="14" fillId="4" borderId="54" xfId="0" applyFont="1" applyFill="1" applyBorder="1" applyAlignment="1">
      <alignment wrapText="1"/>
    </xf>
    <xf numFmtId="49" fontId="12" fillId="2" borderId="54" xfId="0" applyNumberFormat="1" applyFont="1" applyFill="1" applyBorder="1" applyAlignment="1"/>
    <xf numFmtId="0" fontId="12" fillId="2" borderId="54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12" fillId="2" borderId="54" xfId="0" applyNumberFormat="1" applyFont="1" applyFill="1" applyBorder="1" applyAlignment="1">
      <alignment horizontal="left"/>
    </xf>
  </cellXfs>
  <cellStyles count="2">
    <cellStyle name="Millares_Hoja1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107806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zoomScaleNormal="100" zoomScaleSheetLayoutView="80" workbookViewId="0">
      <selection activeCell="G66" sqref="G66"/>
    </sheetView>
  </sheetViews>
  <sheetFormatPr baseColWidth="10" defaultColWidth="10.85546875" defaultRowHeight="11.25" customHeight="1"/>
  <cols>
    <col min="1" max="1" width="4.42578125" style="1" customWidth="1"/>
    <col min="2" max="2" width="24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4.28515625" style="1" customWidth="1"/>
    <col min="7" max="7" width="17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41"/>
      <c r="C8" s="41"/>
      <c r="D8" s="41"/>
      <c r="E8" s="41"/>
      <c r="F8" s="41"/>
      <c r="G8" s="41"/>
    </row>
    <row r="9" spans="1:7" ht="12" customHeight="1">
      <c r="A9" s="12"/>
      <c r="B9" s="53" t="s">
        <v>0</v>
      </c>
      <c r="C9" s="144" t="s">
        <v>1</v>
      </c>
      <c r="D9" s="54"/>
      <c r="E9" s="138" t="s">
        <v>2</v>
      </c>
      <c r="F9" s="139"/>
      <c r="G9" s="55">
        <v>400</v>
      </c>
    </row>
    <row r="10" spans="1:7" ht="13.5" customHeight="1">
      <c r="A10" s="12"/>
      <c r="B10" s="46" t="s">
        <v>3</v>
      </c>
      <c r="C10" s="47" t="s">
        <v>81</v>
      </c>
      <c r="D10" s="54"/>
      <c r="E10" s="136" t="s">
        <v>4</v>
      </c>
      <c r="F10" s="137"/>
      <c r="G10" s="51" t="s">
        <v>86</v>
      </c>
    </row>
    <row r="11" spans="1:7" ht="13.5" customHeight="1">
      <c r="A11" s="12"/>
      <c r="B11" s="46" t="s">
        <v>5</v>
      </c>
      <c r="C11" s="48" t="s">
        <v>82</v>
      </c>
      <c r="D11" s="54"/>
      <c r="E11" s="136" t="s">
        <v>6</v>
      </c>
      <c r="F11" s="137"/>
      <c r="G11" s="55">
        <v>1500</v>
      </c>
    </row>
    <row r="12" spans="1:7" ht="13.5" customHeight="1">
      <c r="A12" s="12"/>
      <c r="B12" s="46" t="s">
        <v>7</v>
      </c>
      <c r="C12" s="49" t="s">
        <v>83</v>
      </c>
      <c r="D12" s="54"/>
      <c r="E12" s="56" t="s">
        <v>8</v>
      </c>
      <c r="F12" s="54"/>
      <c r="G12" s="57">
        <f>+G9*G11</f>
        <v>600000</v>
      </c>
    </row>
    <row r="13" spans="1:7" ht="13.5" customHeight="1">
      <c r="A13" s="12"/>
      <c r="B13" s="46" t="s">
        <v>9</v>
      </c>
      <c r="C13" s="48" t="s">
        <v>84</v>
      </c>
      <c r="D13" s="54"/>
      <c r="E13" s="136" t="s">
        <v>10</v>
      </c>
      <c r="F13" s="137"/>
      <c r="G13" s="51" t="s">
        <v>88</v>
      </c>
    </row>
    <row r="14" spans="1:7" ht="13.5" customHeight="1">
      <c r="A14" s="12"/>
      <c r="B14" s="46" t="s">
        <v>11</v>
      </c>
      <c r="C14" s="48" t="s">
        <v>85</v>
      </c>
      <c r="D14" s="54"/>
      <c r="E14" s="136" t="s">
        <v>12</v>
      </c>
      <c r="F14" s="137"/>
      <c r="G14" s="51" t="s">
        <v>86</v>
      </c>
    </row>
    <row r="15" spans="1:7" ht="13.5" customHeight="1">
      <c r="A15" s="12"/>
      <c r="B15" s="46" t="s">
        <v>13</v>
      </c>
      <c r="C15" s="50">
        <v>44722</v>
      </c>
      <c r="D15" s="54"/>
      <c r="E15" s="140" t="s">
        <v>14</v>
      </c>
      <c r="F15" s="141"/>
      <c r="G15" s="52" t="s">
        <v>87</v>
      </c>
    </row>
    <row r="16" spans="1:7" ht="12" customHeight="1">
      <c r="A16" s="2"/>
      <c r="B16" s="58"/>
      <c r="C16" s="59"/>
      <c r="D16" s="60"/>
      <c r="E16" s="60"/>
      <c r="F16" s="60"/>
      <c r="G16" s="61"/>
    </row>
    <row r="17" spans="1:7" ht="12" customHeight="1">
      <c r="A17" s="4"/>
      <c r="B17" s="142" t="s">
        <v>15</v>
      </c>
      <c r="C17" s="143"/>
      <c r="D17" s="143"/>
      <c r="E17" s="143"/>
      <c r="F17" s="143"/>
      <c r="G17" s="143"/>
    </row>
    <row r="18" spans="1:7" ht="12" customHeight="1">
      <c r="A18" s="2"/>
      <c r="B18" s="62"/>
      <c r="C18" s="63"/>
      <c r="D18" s="63"/>
      <c r="E18" s="63"/>
      <c r="F18" s="64"/>
      <c r="G18" s="64"/>
    </row>
    <row r="19" spans="1:7" ht="12" customHeight="1">
      <c r="A19" s="3"/>
      <c r="B19" s="65" t="s">
        <v>16</v>
      </c>
      <c r="C19" s="66"/>
      <c r="D19" s="67"/>
      <c r="E19" s="67"/>
      <c r="F19" s="67"/>
      <c r="G19" s="67"/>
    </row>
    <row r="20" spans="1:7" ht="24" customHeight="1">
      <c r="A20" s="4"/>
      <c r="B20" s="68" t="s">
        <v>17</v>
      </c>
      <c r="C20" s="68" t="s">
        <v>18</v>
      </c>
      <c r="D20" s="68" t="s">
        <v>19</v>
      </c>
      <c r="E20" s="68" t="s">
        <v>20</v>
      </c>
      <c r="F20" s="68" t="s">
        <v>21</v>
      </c>
      <c r="G20" s="68" t="s">
        <v>22</v>
      </c>
    </row>
    <row r="21" spans="1:7" ht="12.75" customHeight="1">
      <c r="A21" s="4"/>
      <c r="B21" s="69" t="s">
        <v>23</v>
      </c>
      <c r="C21" s="113" t="s">
        <v>24</v>
      </c>
      <c r="D21" s="114">
        <v>0.43</v>
      </c>
      <c r="E21" s="115" t="s">
        <v>90</v>
      </c>
      <c r="F21" s="116">
        <v>15000</v>
      </c>
      <c r="G21" s="116">
        <f>(D21*F21)</f>
        <v>6450</v>
      </c>
    </row>
    <row r="22" spans="1:7" ht="12.75" customHeight="1">
      <c r="A22" s="4"/>
      <c r="B22" s="69" t="s">
        <v>25</v>
      </c>
      <c r="C22" s="113" t="s">
        <v>24</v>
      </c>
      <c r="D22" s="114">
        <v>7.0000000000000007E-2</v>
      </c>
      <c r="E22" s="115" t="s">
        <v>91</v>
      </c>
      <c r="F22" s="116">
        <v>35000</v>
      </c>
      <c r="G22" s="116">
        <f>(D22*F22)</f>
        <v>2450.0000000000005</v>
      </c>
    </row>
    <row r="23" spans="1:7" ht="15">
      <c r="A23" s="4"/>
      <c r="B23" s="69" t="s">
        <v>26</v>
      </c>
      <c r="C23" s="113" t="s">
        <v>24</v>
      </c>
      <c r="D23" s="114">
        <v>0.33</v>
      </c>
      <c r="E23" s="115" t="s">
        <v>47</v>
      </c>
      <c r="F23" s="116">
        <v>20000</v>
      </c>
      <c r="G23" s="116">
        <f>(D23*F23)</f>
        <v>6600</v>
      </c>
    </row>
    <row r="24" spans="1:7" ht="12.75" customHeight="1">
      <c r="A24" s="4"/>
      <c r="B24" s="69" t="s">
        <v>27</v>
      </c>
      <c r="C24" s="113" t="s">
        <v>24</v>
      </c>
      <c r="D24" s="114">
        <v>0.33</v>
      </c>
      <c r="E24" s="115" t="s">
        <v>47</v>
      </c>
      <c r="F24" s="116">
        <v>15000</v>
      </c>
      <c r="G24" s="116">
        <f>(D24*F24)</f>
        <v>4950</v>
      </c>
    </row>
    <row r="25" spans="1:7" ht="12.75" customHeight="1">
      <c r="A25" s="4"/>
      <c r="B25" s="72" t="s">
        <v>28</v>
      </c>
      <c r="C25" s="73"/>
      <c r="D25" s="117"/>
      <c r="E25" s="117"/>
      <c r="F25" s="117"/>
      <c r="G25" s="118">
        <f>SUM(G21:G24)</f>
        <v>20450</v>
      </c>
    </row>
    <row r="26" spans="1:7" ht="12" customHeight="1">
      <c r="A26" s="2"/>
      <c r="B26" s="74"/>
      <c r="C26" s="63"/>
      <c r="D26" s="63"/>
      <c r="E26" s="63"/>
      <c r="F26" s="75"/>
      <c r="G26" s="75"/>
    </row>
    <row r="27" spans="1:7" ht="12" customHeight="1">
      <c r="A27" s="3"/>
      <c r="B27" s="76" t="s">
        <v>29</v>
      </c>
      <c r="C27" s="77"/>
      <c r="D27" s="78"/>
      <c r="E27" s="78"/>
      <c r="F27" s="78"/>
      <c r="G27" s="78"/>
    </row>
    <row r="28" spans="1:7" ht="24" customHeight="1">
      <c r="A28" s="3"/>
      <c r="B28" s="79" t="s">
        <v>17</v>
      </c>
      <c r="C28" s="80" t="s">
        <v>18</v>
      </c>
      <c r="D28" s="80" t="s">
        <v>19</v>
      </c>
      <c r="E28" s="79" t="s">
        <v>20</v>
      </c>
      <c r="F28" s="80" t="s">
        <v>21</v>
      </c>
      <c r="G28" s="79" t="s">
        <v>22</v>
      </c>
    </row>
    <row r="29" spans="1:7" ht="12" customHeight="1">
      <c r="A29" s="3"/>
      <c r="B29" s="81"/>
      <c r="C29" s="81"/>
      <c r="D29" s="81"/>
      <c r="E29" s="81"/>
      <c r="F29" s="81"/>
      <c r="G29" s="81"/>
    </row>
    <row r="30" spans="1:7" ht="12" customHeight="1">
      <c r="A30" s="3"/>
      <c r="B30" s="82" t="s">
        <v>30</v>
      </c>
      <c r="C30" s="83"/>
      <c r="D30" s="83"/>
      <c r="E30" s="83"/>
      <c r="F30" s="83"/>
      <c r="G30" s="83"/>
    </row>
    <row r="31" spans="1:7" ht="12" customHeight="1">
      <c r="A31" s="2"/>
      <c r="B31" s="84"/>
      <c r="C31" s="85"/>
      <c r="D31" s="85"/>
      <c r="E31" s="85"/>
      <c r="F31" s="86"/>
      <c r="G31" s="86"/>
    </row>
    <row r="32" spans="1:7" ht="12" customHeight="1">
      <c r="A32" s="3"/>
      <c r="B32" s="76" t="s">
        <v>31</v>
      </c>
      <c r="C32" s="77"/>
      <c r="D32" s="78"/>
      <c r="E32" s="78"/>
      <c r="F32" s="78"/>
      <c r="G32" s="78"/>
    </row>
    <row r="33" spans="1:11" ht="24" customHeight="1">
      <c r="A33" s="3"/>
      <c r="B33" s="87" t="s">
        <v>17</v>
      </c>
      <c r="C33" s="87" t="s">
        <v>18</v>
      </c>
      <c r="D33" s="87" t="s">
        <v>19</v>
      </c>
      <c r="E33" s="87" t="s">
        <v>20</v>
      </c>
      <c r="F33" s="88" t="s">
        <v>21</v>
      </c>
      <c r="G33" s="87" t="s">
        <v>22</v>
      </c>
    </row>
    <row r="34" spans="1:11" ht="12.75" customHeight="1">
      <c r="A34" s="4"/>
      <c r="B34" s="69"/>
      <c r="C34" s="69"/>
      <c r="D34" s="70"/>
      <c r="E34" s="69"/>
      <c r="F34" s="71"/>
      <c r="G34" s="71"/>
    </row>
    <row r="35" spans="1:11" ht="12.75" customHeight="1">
      <c r="A35" s="3"/>
      <c r="B35" s="82" t="s">
        <v>32</v>
      </c>
      <c r="C35" s="83"/>
      <c r="D35" s="83"/>
      <c r="E35" s="83"/>
      <c r="F35" s="83"/>
      <c r="G35" s="89"/>
    </row>
    <row r="36" spans="1:11" ht="12" customHeight="1">
      <c r="A36" s="2"/>
      <c r="B36" s="84"/>
      <c r="C36" s="85"/>
      <c r="D36" s="85"/>
      <c r="E36" s="85"/>
      <c r="F36" s="86"/>
      <c r="G36" s="86"/>
    </row>
    <row r="37" spans="1:11" ht="12" customHeight="1">
      <c r="A37" s="3"/>
      <c r="B37" s="76" t="s">
        <v>33</v>
      </c>
      <c r="C37" s="77"/>
      <c r="D37" s="78"/>
      <c r="E37" s="78"/>
      <c r="F37" s="78"/>
      <c r="G37" s="78"/>
    </row>
    <row r="38" spans="1:11" ht="24" customHeight="1">
      <c r="A38" s="3"/>
      <c r="B38" s="88" t="s">
        <v>34</v>
      </c>
      <c r="C38" s="88" t="s">
        <v>35</v>
      </c>
      <c r="D38" s="88" t="s">
        <v>36</v>
      </c>
      <c r="E38" s="88" t="s">
        <v>20</v>
      </c>
      <c r="F38" s="88" t="s">
        <v>21</v>
      </c>
      <c r="G38" s="88" t="s">
        <v>22</v>
      </c>
      <c r="K38" s="40"/>
    </row>
    <row r="39" spans="1:11" ht="34.5" customHeight="1">
      <c r="A39" s="4"/>
      <c r="B39" s="90" t="s">
        <v>37</v>
      </c>
      <c r="C39" s="91"/>
      <c r="D39" s="92"/>
      <c r="E39" s="92"/>
      <c r="F39" s="93"/>
      <c r="G39" s="94"/>
      <c r="K39" s="40"/>
    </row>
    <row r="40" spans="1:11" ht="12.75" customHeight="1">
      <c r="A40" s="4"/>
      <c r="B40" s="92" t="s">
        <v>38</v>
      </c>
      <c r="C40" s="123" t="s">
        <v>39</v>
      </c>
      <c r="D40" s="119">
        <v>150</v>
      </c>
      <c r="E40" s="120" t="s">
        <v>40</v>
      </c>
      <c r="F40" s="121">
        <v>450</v>
      </c>
      <c r="G40" s="122">
        <f>(D40*F40)</f>
        <v>67500</v>
      </c>
    </row>
    <row r="41" spans="1:11" ht="12.75" customHeight="1">
      <c r="A41" s="4"/>
      <c r="B41" s="92" t="s">
        <v>41</v>
      </c>
      <c r="C41" s="123" t="s">
        <v>39</v>
      </c>
      <c r="D41" s="119">
        <v>433.33333333333331</v>
      </c>
      <c r="E41" s="120" t="s">
        <v>92</v>
      </c>
      <c r="F41" s="121">
        <v>120</v>
      </c>
      <c r="G41" s="122">
        <f t="shared" ref="G41:G45" si="0">(D41*F41)</f>
        <v>52000</v>
      </c>
    </row>
    <row r="42" spans="1:11" ht="12.75" customHeight="1">
      <c r="A42" s="4"/>
      <c r="B42" s="91" t="s">
        <v>42</v>
      </c>
      <c r="C42" s="123"/>
      <c r="D42" s="119"/>
      <c r="E42" s="120"/>
      <c r="F42" s="121"/>
      <c r="G42" s="122"/>
    </row>
    <row r="43" spans="1:11" ht="12.75" customHeight="1">
      <c r="A43" s="4"/>
      <c r="B43" s="92" t="s">
        <v>43</v>
      </c>
      <c r="C43" s="123" t="s">
        <v>44</v>
      </c>
      <c r="D43" s="119">
        <v>33.333333333333336</v>
      </c>
      <c r="E43" s="120" t="s">
        <v>45</v>
      </c>
      <c r="F43" s="121">
        <v>120</v>
      </c>
      <c r="G43" s="122">
        <f t="shared" si="0"/>
        <v>4000.0000000000005</v>
      </c>
    </row>
    <row r="44" spans="1:11" ht="12.75" customHeight="1">
      <c r="A44" s="4"/>
      <c r="B44" s="92" t="s">
        <v>46</v>
      </c>
      <c r="C44" s="123" t="s">
        <v>44</v>
      </c>
      <c r="D44" s="119">
        <v>100</v>
      </c>
      <c r="E44" s="120" t="s">
        <v>47</v>
      </c>
      <c r="F44" s="121">
        <v>150</v>
      </c>
      <c r="G44" s="122">
        <f t="shared" si="0"/>
        <v>15000</v>
      </c>
    </row>
    <row r="45" spans="1:11" ht="12.75" customHeight="1">
      <c r="A45" s="4"/>
      <c r="B45" s="92" t="s">
        <v>48</v>
      </c>
      <c r="C45" s="123" t="s">
        <v>49</v>
      </c>
      <c r="D45" s="119">
        <v>1</v>
      </c>
      <c r="E45" s="120" t="s">
        <v>50</v>
      </c>
      <c r="F45" s="121">
        <v>17000</v>
      </c>
      <c r="G45" s="122">
        <f t="shared" si="0"/>
        <v>17000</v>
      </c>
    </row>
    <row r="46" spans="1:11" ht="13.5" customHeight="1">
      <c r="A46" s="3"/>
      <c r="B46" s="82" t="s">
        <v>51</v>
      </c>
      <c r="C46" s="83"/>
      <c r="D46" s="124"/>
      <c r="E46" s="124"/>
      <c r="F46" s="124"/>
      <c r="G46" s="125">
        <f>SUM(G39:G45)</f>
        <v>155500</v>
      </c>
    </row>
    <row r="47" spans="1:11" ht="12" customHeight="1">
      <c r="A47" s="2"/>
      <c r="B47" s="84"/>
      <c r="C47" s="85"/>
      <c r="D47" s="85"/>
      <c r="E47" s="85"/>
      <c r="F47" s="86"/>
      <c r="G47" s="86"/>
    </row>
    <row r="48" spans="1:11" ht="12" customHeight="1">
      <c r="A48" s="3"/>
      <c r="B48" s="76" t="s">
        <v>52</v>
      </c>
      <c r="C48" s="77"/>
      <c r="D48" s="78"/>
      <c r="E48" s="78"/>
      <c r="F48" s="78"/>
      <c r="G48" s="78"/>
    </row>
    <row r="49" spans="1:7" ht="24" customHeight="1">
      <c r="A49" s="3"/>
      <c r="B49" s="87" t="s">
        <v>53</v>
      </c>
      <c r="C49" s="88" t="s">
        <v>35</v>
      </c>
      <c r="D49" s="88" t="s">
        <v>36</v>
      </c>
      <c r="E49" s="87" t="s">
        <v>20</v>
      </c>
      <c r="F49" s="88" t="s">
        <v>21</v>
      </c>
      <c r="G49" s="87" t="s">
        <v>22</v>
      </c>
    </row>
    <row r="50" spans="1:7" ht="12.75" customHeight="1">
      <c r="A50" s="4"/>
      <c r="B50" s="92" t="s">
        <v>54</v>
      </c>
      <c r="C50" s="92" t="s">
        <v>18</v>
      </c>
      <c r="D50" s="92">
        <v>0.66</v>
      </c>
      <c r="E50" s="92" t="s">
        <v>55</v>
      </c>
      <c r="F50" s="93">
        <v>40000</v>
      </c>
      <c r="G50" s="95">
        <f>(D50*F50)</f>
        <v>26400</v>
      </c>
    </row>
    <row r="51" spans="1:7" ht="13.5" customHeight="1">
      <c r="A51" s="3"/>
      <c r="B51" s="96" t="s">
        <v>56</v>
      </c>
      <c r="C51" s="97"/>
      <c r="D51" s="97"/>
      <c r="E51" s="97"/>
      <c r="F51" s="97"/>
      <c r="G51" s="98">
        <f>SUM(G50)</f>
        <v>26400</v>
      </c>
    </row>
    <row r="52" spans="1:7" ht="12" customHeight="1">
      <c r="A52" s="2"/>
      <c r="B52" s="99"/>
      <c r="C52" s="99"/>
      <c r="D52" s="99"/>
      <c r="E52" s="99"/>
      <c r="F52" s="100"/>
      <c r="G52" s="100"/>
    </row>
    <row r="53" spans="1:7" ht="12" customHeight="1">
      <c r="A53" s="12"/>
      <c r="B53" s="101" t="s">
        <v>57</v>
      </c>
      <c r="C53" s="102"/>
      <c r="D53" s="102"/>
      <c r="E53" s="102"/>
      <c r="F53" s="102"/>
      <c r="G53" s="103">
        <f>G25+G35+G46+G51</f>
        <v>202350</v>
      </c>
    </row>
    <row r="54" spans="1:7" ht="12" customHeight="1">
      <c r="A54" s="12"/>
      <c r="B54" s="104" t="s">
        <v>58</v>
      </c>
      <c r="C54" s="105"/>
      <c r="D54" s="105"/>
      <c r="E54" s="105"/>
      <c r="F54" s="105"/>
      <c r="G54" s="106">
        <f>G53*0.05</f>
        <v>10117.5</v>
      </c>
    </row>
    <row r="55" spans="1:7" ht="12" customHeight="1">
      <c r="A55" s="12"/>
      <c r="B55" s="107" t="s">
        <v>59</v>
      </c>
      <c r="C55" s="108"/>
      <c r="D55" s="108"/>
      <c r="E55" s="108"/>
      <c r="F55" s="108"/>
      <c r="G55" s="109">
        <f>G54+G53</f>
        <v>212467.5</v>
      </c>
    </row>
    <row r="56" spans="1:7" ht="12" customHeight="1">
      <c r="A56" s="12"/>
      <c r="B56" s="104" t="s">
        <v>60</v>
      </c>
      <c r="C56" s="105"/>
      <c r="D56" s="105"/>
      <c r="E56" s="105"/>
      <c r="F56" s="105"/>
      <c r="G56" s="106">
        <f>G12</f>
        <v>600000</v>
      </c>
    </row>
    <row r="57" spans="1:7" ht="12" customHeight="1">
      <c r="A57" s="12"/>
      <c r="B57" s="110" t="s">
        <v>61</v>
      </c>
      <c r="C57" s="111"/>
      <c r="D57" s="111"/>
      <c r="E57" s="111"/>
      <c r="F57" s="111"/>
      <c r="G57" s="112">
        <f>G56-G55</f>
        <v>387532.5</v>
      </c>
    </row>
    <row r="58" spans="1:7" ht="12" customHeight="1">
      <c r="A58" s="12"/>
      <c r="B58" s="42" t="s">
        <v>62</v>
      </c>
      <c r="C58" s="43"/>
      <c r="D58" s="43"/>
      <c r="E58" s="43"/>
      <c r="F58" s="43"/>
      <c r="G58" s="44"/>
    </row>
    <row r="59" spans="1:7" ht="12.75" customHeight="1" thickBot="1">
      <c r="A59" s="12"/>
      <c r="B59" s="45"/>
      <c r="C59" s="43"/>
      <c r="D59" s="43"/>
      <c r="E59" s="43"/>
      <c r="F59" s="43"/>
      <c r="G59" s="44"/>
    </row>
    <row r="60" spans="1:7" ht="12" customHeight="1">
      <c r="A60" s="12"/>
      <c r="B60" s="23" t="s">
        <v>63</v>
      </c>
      <c r="C60" s="24"/>
      <c r="D60" s="24"/>
      <c r="E60" s="24"/>
      <c r="F60" s="25"/>
      <c r="G60" s="9"/>
    </row>
    <row r="61" spans="1:7" ht="12" customHeight="1">
      <c r="A61" s="12"/>
      <c r="B61" s="26" t="s">
        <v>64</v>
      </c>
      <c r="C61" s="11"/>
      <c r="D61" s="11"/>
      <c r="E61" s="11"/>
      <c r="F61" s="27"/>
      <c r="G61" s="9"/>
    </row>
    <row r="62" spans="1:7" ht="12" customHeight="1">
      <c r="A62" s="12"/>
      <c r="B62" s="26" t="s">
        <v>65</v>
      </c>
      <c r="C62" s="11"/>
      <c r="D62" s="11"/>
      <c r="E62" s="11"/>
      <c r="F62" s="27"/>
      <c r="G62" s="9"/>
    </row>
    <row r="63" spans="1:7" ht="12" customHeight="1">
      <c r="A63" s="12"/>
      <c r="B63" s="26" t="s">
        <v>66</v>
      </c>
      <c r="C63" s="11"/>
      <c r="D63" s="11"/>
      <c r="E63" s="11"/>
      <c r="F63" s="27"/>
      <c r="G63" s="9"/>
    </row>
    <row r="64" spans="1:7" ht="12" customHeight="1">
      <c r="A64" s="12"/>
      <c r="B64" s="26" t="s">
        <v>67</v>
      </c>
      <c r="C64" s="11"/>
      <c r="D64" s="11"/>
      <c r="E64" s="11"/>
      <c r="F64" s="27"/>
      <c r="G64" s="9"/>
    </row>
    <row r="65" spans="1:7" ht="12" customHeight="1">
      <c r="A65" s="12"/>
      <c r="B65" s="26" t="s">
        <v>68</v>
      </c>
      <c r="C65" s="11"/>
      <c r="D65" s="11"/>
      <c r="E65" s="11"/>
      <c r="F65" s="27"/>
      <c r="G65" s="9"/>
    </row>
    <row r="66" spans="1:7" ht="12.75" customHeight="1" thickBot="1">
      <c r="A66" s="12"/>
      <c r="B66" s="28" t="s">
        <v>69</v>
      </c>
      <c r="C66" s="29"/>
      <c r="D66" s="29"/>
      <c r="E66" s="29"/>
      <c r="F66" s="30"/>
      <c r="G66" s="9"/>
    </row>
    <row r="67" spans="1:7" ht="12.75" customHeight="1">
      <c r="A67" s="12"/>
      <c r="B67" s="21"/>
      <c r="C67" s="11"/>
      <c r="D67" s="11"/>
      <c r="E67" s="11"/>
      <c r="F67" s="11"/>
      <c r="G67" s="9"/>
    </row>
    <row r="68" spans="1:7" ht="15" customHeight="1" thickBot="1">
      <c r="A68" s="12"/>
      <c r="B68" s="134" t="s">
        <v>70</v>
      </c>
      <c r="C68" s="135"/>
      <c r="D68" s="20"/>
      <c r="E68" s="6"/>
      <c r="F68" s="6"/>
      <c r="G68" s="9"/>
    </row>
    <row r="69" spans="1:7" ht="12" customHeight="1">
      <c r="A69" s="12"/>
      <c r="B69" s="16" t="s">
        <v>53</v>
      </c>
      <c r="C69" s="126" t="s">
        <v>89</v>
      </c>
      <c r="D69" s="127" t="s">
        <v>71</v>
      </c>
      <c r="E69" s="6"/>
      <c r="F69" s="6"/>
      <c r="G69" s="9"/>
    </row>
    <row r="70" spans="1:7" ht="12" customHeight="1">
      <c r="A70" s="12"/>
      <c r="B70" s="17" t="s">
        <v>72</v>
      </c>
      <c r="C70" s="128">
        <f>+G25</f>
        <v>20450</v>
      </c>
      <c r="D70" s="129">
        <f>(C70/C76)</f>
        <v>9.6250014708131826E-2</v>
      </c>
      <c r="E70" s="6"/>
      <c r="F70" s="6"/>
      <c r="G70" s="9"/>
    </row>
    <row r="71" spans="1:7" ht="12" customHeight="1">
      <c r="A71" s="12"/>
      <c r="B71" s="17" t="s">
        <v>73</v>
      </c>
      <c r="C71" s="130">
        <f>+G30</f>
        <v>0</v>
      </c>
      <c r="D71" s="129">
        <v>0</v>
      </c>
      <c r="E71" s="6"/>
      <c r="F71" s="6"/>
      <c r="G71" s="9"/>
    </row>
    <row r="72" spans="1:7" ht="12" customHeight="1">
      <c r="A72" s="12"/>
      <c r="B72" s="17" t="s">
        <v>74</v>
      </c>
      <c r="C72" s="128">
        <f>+G35</f>
        <v>0</v>
      </c>
      <c r="D72" s="129">
        <f>(C72/C76)</f>
        <v>0</v>
      </c>
      <c r="E72" s="6"/>
      <c r="F72" s="6"/>
      <c r="G72" s="9"/>
    </row>
    <row r="73" spans="1:7" ht="12" customHeight="1">
      <c r="A73" s="12"/>
      <c r="B73" s="17" t="s">
        <v>34</v>
      </c>
      <c r="C73" s="128">
        <f>+G46</f>
        <v>155500</v>
      </c>
      <c r="D73" s="129">
        <f>(C73/C76)</f>
        <v>0.73187663995669927</v>
      </c>
      <c r="E73" s="6"/>
      <c r="F73" s="6"/>
      <c r="G73" s="9"/>
    </row>
    <row r="74" spans="1:7" ht="12" customHeight="1">
      <c r="A74" s="12"/>
      <c r="B74" s="17" t="s">
        <v>75</v>
      </c>
      <c r="C74" s="131">
        <f>+G51</f>
        <v>26400</v>
      </c>
      <c r="D74" s="129">
        <f>(C74/C76)</f>
        <v>0.12425429771612129</v>
      </c>
      <c r="E74" s="8"/>
      <c r="F74" s="8"/>
      <c r="G74" s="9"/>
    </row>
    <row r="75" spans="1:7" ht="12" customHeight="1">
      <c r="A75" s="12"/>
      <c r="B75" s="17" t="s">
        <v>76</v>
      </c>
      <c r="C75" s="131">
        <f>+G54</f>
        <v>10117.5</v>
      </c>
      <c r="D75" s="129">
        <f>(C75/C76)</f>
        <v>4.7619047619047616E-2</v>
      </c>
      <c r="E75" s="8"/>
      <c r="F75" s="8"/>
      <c r="G75" s="9"/>
    </row>
    <row r="76" spans="1:7" ht="12.75" customHeight="1" thickBot="1">
      <c r="A76" s="12"/>
      <c r="B76" s="18" t="s">
        <v>93</v>
      </c>
      <c r="C76" s="132">
        <f>SUM(C70:C75)</f>
        <v>212467.5</v>
      </c>
      <c r="D76" s="133">
        <f>SUM(D70:D75)</f>
        <v>1</v>
      </c>
      <c r="E76" s="8"/>
      <c r="F76" s="8"/>
      <c r="G76" s="9"/>
    </row>
    <row r="77" spans="1:7" ht="12" customHeight="1">
      <c r="A77" s="12"/>
      <c r="B77" s="14"/>
      <c r="C77" s="13"/>
      <c r="D77" s="13"/>
      <c r="E77" s="13"/>
      <c r="F77" s="13"/>
      <c r="G77" s="9"/>
    </row>
    <row r="78" spans="1:7" ht="12.75" customHeight="1">
      <c r="A78" s="12"/>
      <c r="B78" s="15"/>
      <c r="C78" s="13"/>
      <c r="D78" s="13"/>
      <c r="E78" s="13"/>
      <c r="F78" s="13"/>
      <c r="G78" s="9"/>
    </row>
    <row r="79" spans="1:7" ht="12" customHeight="1" thickBot="1">
      <c r="A79" s="5"/>
      <c r="B79" s="32"/>
      <c r="C79" s="33" t="s">
        <v>77</v>
      </c>
      <c r="D79" s="34"/>
      <c r="E79" s="35"/>
      <c r="F79" s="7"/>
      <c r="G79" s="9"/>
    </row>
    <row r="80" spans="1:7" ht="12" customHeight="1">
      <c r="A80" s="12"/>
      <c r="B80" s="36" t="s">
        <v>78</v>
      </c>
      <c r="C80" s="37">
        <v>300</v>
      </c>
      <c r="D80" s="37">
        <v>400</v>
      </c>
      <c r="E80" s="38">
        <v>500</v>
      </c>
      <c r="F80" s="31"/>
      <c r="G80" s="10"/>
    </row>
    <row r="81" spans="1:7" ht="12.75" customHeight="1" thickBot="1">
      <c r="A81" s="12"/>
      <c r="B81" s="18" t="s">
        <v>79</v>
      </c>
      <c r="C81" s="19">
        <f>(G55/C80)</f>
        <v>708.22500000000002</v>
      </c>
      <c r="D81" s="19">
        <f>(G55/D80)</f>
        <v>531.16875000000005</v>
      </c>
      <c r="E81" s="39">
        <f>(G55/E80)</f>
        <v>424.935</v>
      </c>
      <c r="F81" s="31"/>
      <c r="G81" s="10"/>
    </row>
    <row r="82" spans="1:7" ht="15.6" customHeight="1">
      <c r="A82" s="12"/>
      <c r="B82" s="22" t="s">
        <v>80</v>
      </c>
      <c r="C82" s="11"/>
      <c r="D82" s="11"/>
      <c r="E82" s="11"/>
      <c r="F82" s="11"/>
      <c r="G82" s="11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2022-07-04T20:38:29Z</dcterms:modified>
  <cp:category/>
  <cp:contentStatus/>
</cp:coreProperties>
</file>