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2022/Área Vallenar/"/>
    </mc:Choice>
  </mc:AlternateContent>
  <xr:revisionPtr revIDLastSave="0" documentId="13_ncr:1_{A9A95B41-4444-514D-8493-BBA32D63A82E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Olivo Acei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55" i="1"/>
  <c r="D56" i="1"/>
  <c r="G56" i="1" s="1"/>
  <c r="G26" i="1"/>
  <c r="G25" i="1"/>
  <c r="G24" i="1"/>
  <c r="G23" i="1"/>
  <c r="G49" i="1" l="1"/>
  <c r="G48" i="1"/>
  <c r="G47" i="1"/>
  <c r="G46" i="1"/>
  <c r="G44" i="1"/>
  <c r="G39" i="1"/>
  <c r="G37" i="1"/>
  <c r="G50" i="1" l="1"/>
  <c r="G54" i="1"/>
  <c r="G57" i="1" s="1"/>
  <c r="G38" i="1"/>
  <c r="G31" i="1" l="1"/>
  <c r="C80" i="1" l="1"/>
  <c r="G12" i="1"/>
  <c r="G36" i="1" l="1"/>
  <c r="G22" i="1"/>
  <c r="G21" i="1"/>
  <c r="G40" i="1" l="1"/>
  <c r="C78" i="1" s="1"/>
  <c r="G27" i="1"/>
  <c r="C76" i="1" s="1"/>
  <c r="C79" i="1"/>
  <c r="G32" i="1"/>
  <c r="C77" i="1" s="1"/>
  <c r="G62" i="1"/>
  <c r="G59" i="1" l="1"/>
  <c r="G60" i="1" s="1"/>
  <c r="G61" i="1" l="1"/>
  <c r="C81" i="1"/>
  <c r="C82" i="1" l="1"/>
  <c r="D81" i="1" s="1"/>
  <c r="D87" i="1"/>
  <c r="C87" i="1"/>
  <c r="E87" i="1"/>
  <c r="G63" i="1"/>
  <c r="D79" i="1" l="1"/>
  <c r="D77" i="1"/>
  <c r="D76" i="1"/>
  <c r="D80" i="1"/>
  <c r="D78" i="1"/>
  <c r="D82" i="1" l="1"/>
</calcChain>
</file>

<file path=xl/sharedStrings.xml><?xml version="1.0" encoding="utf-8"?>
<sst xmlns="http://schemas.openxmlformats.org/spreadsheetml/2006/main" count="149" uniqueCount="106">
  <si>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</si>
  <si>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</si>
  <si>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</si>
  <si>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</si>
  <si>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</si>
  <si>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</si>
  <si>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</si>
  <si>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</si>
  <si>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</si>
  <si>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</si>
  <si>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</si>
  <si>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</si>
  <si>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</si>
  <si>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</si>
  <si>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</si>
  <si>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</si>
  <si>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</si>
  <si>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</si>
  <si>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</si>
  <si>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</si>
  <si>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</si>
  <si>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</si>
  <si>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</si>
  <si>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</si>
  <si>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</si>
  <si>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</si>
  <si>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</si>
  <si>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</si>
  <si>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</si>
  <si>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</si>
  <si>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</si>
  <si>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</si>
  <si>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</si>
  <si>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</si>
  <si>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</si>
  <si>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</si>
  <si>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</si>
  <si>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</si>
  <si>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</si>
  <si>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</si>
  <si>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</si>
  <si>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</si>
  <si>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</si>
  <si>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</si>
  <si>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</si>
  <si>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</si>
  <si>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</si>
  <si>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</si>
  <si>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</si>
  <si>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</si>
  <si>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</si>
  <si>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</si>
  <si>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</si>
  <si>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</si>
  <si>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</si>
  <si>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</si>
  <si>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</si>
  <si>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Atacama</t>
  </si>
  <si>
    <t>lt</t>
  </si>
  <si>
    <t>Local</t>
  </si>
  <si>
    <t>Bajo</t>
  </si>
  <si>
    <t>Riegos</t>
  </si>
  <si>
    <t>Abril a Mayo</t>
  </si>
  <si>
    <t>Febrero</t>
  </si>
  <si>
    <t>Guano</t>
  </si>
  <si>
    <t>bidón</t>
  </si>
  <si>
    <t>PRECIO ESPERADO ($/kg)</t>
  </si>
  <si>
    <t>Agosto</t>
  </si>
  <si>
    <t xml:space="preserve">Rastrajes </t>
  </si>
  <si>
    <t>saco</t>
  </si>
  <si>
    <t>Olivo Aceite</t>
  </si>
  <si>
    <t>Manzanilla</t>
  </si>
  <si>
    <t>RENDIMIENTO (Litros aceite/Há)</t>
  </si>
  <si>
    <t>Abril a Julio</t>
  </si>
  <si>
    <t>Mantención sistema riego</t>
  </si>
  <si>
    <t>Incorporacion rastrojos de poda</t>
  </si>
  <si>
    <t>Aplicación guano</t>
  </si>
  <si>
    <t>Poda</t>
  </si>
  <si>
    <t>Mano obra $/Kgs aceituna cosechada</t>
  </si>
  <si>
    <t>Kgs</t>
  </si>
  <si>
    <t>Anual</t>
  </si>
  <si>
    <t>Oct - Noviembre</t>
  </si>
  <si>
    <t>Abril a julio</t>
  </si>
  <si>
    <t>Limpia</t>
  </si>
  <si>
    <t>Aplic. de insecticida y fertilización foliar</t>
  </si>
  <si>
    <t>Octubre</t>
  </si>
  <si>
    <t>Octubre a Marzo</t>
  </si>
  <si>
    <t>Agosto a Marzo</t>
  </si>
  <si>
    <t>Nitrato Potasio</t>
  </si>
  <si>
    <t>sc 25 Kgs.</t>
  </si>
  <si>
    <t>Fosfato mono-amónico cristalizado</t>
  </si>
  <si>
    <t>Aceite Winspary miscible x 5 lts.</t>
  </si>
  <si>
    <t>Lorsban 4EC</t>
  </si>
  <si>
    <t>Applaud 25WP</t>
  </si>
  <si>
    <t>Electricidad riego</t>
  </si>
  <si>
    <t xml:space="preserve"> Un.</t>
  </si>
  <si>
    <t>Materiales para envasado y etiquetado</t>
  </si>
  <si>
    <t>Costo proceso aceite</t>
  </si>
  <si>
    <t>Alto del Carmen- Vallenar- Freirina. Huasco</t>
  </si>
  <si>
    <t>Vallenar</t>
  </si>
  <si>
    <t>Heladas - Sequía</t>
  </si>
  <si>
    <t>ESCENARIOS COSTO UNITARIO  ($/Litros</t>
  </si>
  <si>
    <t>Rendimiento (Litros/hà)</t>
  </si>
  <si>
    <t>Costo unitario ($/litros) (*)</t>
  </si>
  <si>
    <r>
      <rPr>
        <u/>
        <sz val="12"/>
        <color indexed="8"/>
        <rFont val="Arial"/>
        <family val="2"/>
      </rPr>
      <t>Fuente</t>
    </r>
    <r>
      <rPr>
        <sz val="12"/>
        <color indexed="8"/>
        <rFont val="Arial"/>
        <family val="2"/>
      </rPr>
      <t>: INDAP</t>
    </r>
  </si>
  <si>
    <r>
      <rPr>
        <b/>
        <u/>
        <sz val="12"/>
        <color indexed="8"/>
        <rFont val="Arial"/>
        <family val="2"/>
      </rPr>
      <t>Notas</t>
    </r>
    <r>
      <rPr>
        <b/>
        <sz val="12"/>
        <color indexed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</si>
</sst>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  <numFmt numFmtId="170" formatCode="0.0"/>
  </numFmts>
  <fonts count="12" x14ac:knownFonts="1">
    <font>
      <sz val="11"/>
      <color indexed="8"/>
      <name val="Calibri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b/>
      <i/>
      <sz val="12"/>
      <color indexed="9"/>
      <name val="Arial"/>
      <family val="2"/>
    </font>
    <font>
      <sz val="12"/>
      <name val="Arial"/>
      <family val="2"/>
    </font>
    <font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1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7" xfId="0" applyFont="1" applyFill="1" applyBorder="1" applyAlignment="1"/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10" fontId="0" fillId="0" borderId="0" xfId="0" applyNumberFormat="1" applyFont="1" applyAlignment="1"/>
    <xf numFmtId="168" fontId="0" fillId="0" borderId="0" xfId="0" applyNumberFormat="1" applyFont="1" applyAlignment="1"/>
    <xf numFmtId="164" fontId="0" fillId="0" borderId="0" xfId="2" applyFont="1" applyAlignment="1"/>
    <xf numFmtId="0" fontId="2" fillId="2" borderId="2" xfId="0" applyFont="1" applyFill="1" applyBorder="1" applyAlignment="1"/>
    <xf numFmtId="0" fontId="2" fillId="2" borderId="56" xfId="0" applyFont="1" applyFill="1" applyBorder="1" applyAlignment="1"/>
    <xf numFmtId="0" fontId="2" fillId="2" borderId="1" xfId="0" applyFont="1" applyFill="1" applyBorder="1" applyAlignment="1"/>
    <xf numFmtId="0" fontId="2" fillId="2" borderId="3" xfId="0" applyFont="1" applyFill="1" applyBorder="1" applyAlignment="1"/>
    <xf numFmtId="49" fontId="3" fillId="3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 applyAlignment="1"/>
    <xf numFmtId="49" fontId="4" fillId="3" borderId="5" xfId="0" applyNumberFormat="1" applyFont="1" applyFill="1" applyBorder="1" applyAlignment="1">
      <alignment wrapText="1"/>
    </xf>
    <xf numFmtId="0" fontId="4" fillId="4" borderId="58" xfId="0" applyFont="1" applyFill="1" applyBorder="1" applyAlignment="1">
      <alignment wrapText="1"/>
    </xf>
    <xf numFmtId="3" fontId="2" fillId="0" borderId="53" xfId="0" applyNumberFormat="1" applyFont="1" applyBorder="1"/>
    <xf numFmtId="49" fontId="2" fillId="2" borderId="54" xfId="0" applyNumberFormat="1" applyFont="1" applyFill="1" applyBorder="1" applyAlignment="1">
      <alignment vertical="center" wrapText="1"/>
    </xf>
    <xf numFmtId="0" fontId="2" fillId="0" borderId="53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wrapText="1"/>
    </xf>
    <xf numFmtId="0" fontId="2" fillId="2" borderId="58" xfId="0" applyFont="1" applyFill="1" applyBorder="1" applyAlignment="1">
      <alignment wrapText="1"/>
    </xf>
    <xf numFmtId="168" fontId="2" fillId="11" borderId="53" xfId="1" applyNumberFormat="1" applyFont="1" applyFill="1" applyBorder="1" applyAlignment="1">
      <alignment horizontal="right"/>
    </xf>
    <xf numFmtId="0" fontId="2" fillId="0" borderId="53" xfId="0" applyFont="1" applyBorder="1" applyAlignment="1">
      <alignment horizontal="left" vertical="center" wrapText="1"/>
    </xf>
    <xf numFmtId="168" fontId="2" fillId="0" borderId="53" xfId="1" applyNumberFormat="1" applyFont="1" applyFill="1" applyBorder="1"/>
    <xf numFmtId="0" fontId="5" fillId="0" borderId="53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/>
    <xf numFmtId="0" fontId="2" fillId="2" borderId="58" xfId="0" applyFont="1" applyFill="1" applyBorder="1" applyAlignment="1"/>
    <xf numFmtId="0" fontId="2" fillId="11" borderId="53" xfId="0" applyFont="1" applyFill="1" applyBorder="1" applyAlignment="1">
      <alignment horizontal="right" wrapText="1"/>
    </xf>
    <xf numFmtId="0" fontId="2" fillId="11" borderId="53" xfId="0" applyFont="1" applyFill="1" applyBorder="1" applyAlignment="1">
      <alignment horizontal="right"/>
    </xf>
    <xf numFmtId="14" fontId="5" fillId="10" borderId="53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/>
    <xf numFmtId="0" fontId="2" fillId="2" borderId="58" xfId="0" applyFont="1" applyFill="1" applyBorder="1" applyAlignment="1"/>
    <xf numFmtId="0" fontId="2" fillId="2" borderId="6" xfId="0" applyFont="1" applyFill="1" applyBorder="1" applyAlignment="1">
      <alignment wrapText="1"/>
    </xf>
    <xf numFmtId="14" fontId="2" fillId="2" borderId="57" xfId="0" applyNumberFormat="1" applyFont="1" applyFill="1" applyBorder="1" applyAlignment="1"/>
    <xf numFmtId="0" fontId="2" fillId="2" borderId="7" xfId="0" applyFont="1" applyFill="1" applyBorder="1" applyAlignment="1"/>
    <xf numFmtId="0" fontId="2" fillId="2" borderId="57" xfId="0" applyFont="1" applyFill="1" applyBorder="1" applyAlignment="1">
      <alignment horizontal="justify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3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wrapText="1"/>
    </xf>
    <xf numFmtId="0" fontId="2" fillId="0" borderId="53" xfId="0" applyFont="1" applyFill="1" applyBorder="1" applyAlignment="1">
      <alignment horizontal="center" wrapText="1"/>
    </xf>
    <xf numFmtId="168" fontId="5" fillId="0" borderId="53" xfId="1" applyNumberFormat="1" applyFont="1" applyFill="1" applyBorder="1" applyAlignment="1">
      <alignment horizontal="center" wrapText="1"/>
    </xf>
    <xf numFmtId="168" fontId="5" fillId="0" borderId="59" xfId="1" applyNumberFormat="1" applyFont="1" applyFill="1" applyBorder="1"/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62" xfId="0" applyNumberFormat="1" applyFont="1" applyFill="1" applyBorder="1" applyAlignment="1">
      <alignment horizontal="center" vertical="center"/>
    </xf>
    <xf numFmtId="49" fontId="3" fillId="3" borderId="62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wrapText="1"/>
    </xf>
    <xf numFmtId="168" fontId="2" fillId="0" borderId="53" xfId="1" applyNumberFormat="1" applyFont="1" applyFill="1" applyBorder="1" applyAlignment="1">
      <alignment horizontal="center" wrapText="1"/>
    </xf>
    <xf numFmtId="168" fontId="5" fillId="0" borderId="53" xfId="1" applyNumberFormat="1" applyFont="1" applyFill="1" applyBorder="1" applyAlignment="1">
      <alignment wrapText="1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wrapText="1"/>
    </xf>
    <xf numFmtId="168" fontId="2" fillId="0" borderId="59" xfId="1" applyNumberFormat="1" applyFont="1" applyFill="1" applyBorder="1" applyAlignment="1">
      <alignment horizontal="center" wrapText="1"/>
    </xf>
    <xf numFmtId="168" fontId="5" fillId="0" borderId="59" xfId="1" applyNumberFormat="1" applyFont="1" applyFill="1" applyBorder="1" applyAlignment="1">
      <alignment wrapText="1"/>
    </xf>
    <xf numFmtId="0" fontId="2" fillId="0" borderId="60" xfId="0" applyFont="1" applyFill="1" applyBorder="1" applyAlignment="1">
      <alignment horizontal="center" wrapText="1"/>
    </xf>
    <xf numFmtId="0" fontId="2" fillId="0" borderId="61" xfId="0" applyFont="1" applyFill="1" applyBorder="1" applyAlignment="1">
      <alignment wrapText="1"/>
    </xf>
    <xf numFmtId="49" fontId="3" fillId="5" borderId="62" xfId="0" applyNumberFormat="1" applyFont="1" applyFill="1" applyBorder="1" applyAlignment="1">
      <alignment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49" fontId="3" fillId="3" borderId="53" xfId="0" applyNumberFormat="1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left" vertical="center" wrapText="1"/>
    </xf>
    <xf numFmtId="0" fontId="7" fillId="0" borderId="53" xfId="0" applyFont="1" applyFill="1" applyBorder="1" applyAlignment="1">
      <alignment horizontal="center" vertical="center" wrapText="1"/>
    </xf>
    <xf numFmtId="169" fontId="7" fillId="0" borderId="53" xfId="0" applyNumberFormat="1" applyFont="1" applyFill="1" applyBorder="1" applyAlignment="1">
      <alignment horizontal="center" vertical="center" wrapText="1"/>
    </xf>
    <xf numFmtId="168" fontId="7" fillId="0" borderId="53" xfId="1" applyNumberFormat="1" applyFont="1" applyFill="1" applyBorder="1" applyAlignment="1">
      <alignment horizontal="center" vertical="center" wrapText="1"/>
    </xf>
    <xf numFmtId="168" fontId="2" fillId="0" borderId="53" xfId="1" applyNumberFormat="1" applyFont="1" applyFill="1" applyBorder="1" applyAlignment="1">
      <alignment wrapText="1"/>
    </xf>
    <xf numFmtId="169" fontId="2" fillId="0" borderId="53" xfId="1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/>
    <xf numFmtId="0" fontId="2" fillId="2" borderId="22" xfId="0" applyFont="1" applyFill="1" applyBorder="1" applyAlignment="1">
      <alignment horizontal="center"/>
    </xf>
    <xf numFmtId="3" fontId="2" fillId="2" borderId="22" xfId="0" applyNumberFormat="1" applyFont="1" applyFill="1" applyBorder="1" applyAlignment="1"/>
    <xf numFmtId="49" fontId="3" fillId="5" borderId="53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49" fontId="3" fillId="3" borderId="53" xfId="0" applyNumberFormat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left" vertical="center"/>
    </xf>
    <xf numFmtId="170" fontId="7" fillId="0" borderId="53" xfId="0" applyNumberFormat="1" applyFont="1" applyFill="1" applyBorder="1" applyAlignment="1">
      <alignment horizontal="right" vertical="center" wrapText="1"/>
    </xf>
    <xf numFmtId="168" fontId="7" fillId="0" borderId="53" xfId="1" applyNumberFormat="1" applyFont="1" applyFill="1" applyBorder="1" applyAlignment="1">
      <alignment horizontal="left" vertical="center" wrapText="1"/>
    </xf>
    <xf numFmtId="0" fontId="2" fillId="0" borderId="53" xfId="0" applyFont="1" applyBorder="1"/>
    <xf numFmtId="168" fontId="2" fillId="0" borderId="53" xfId="1" applyNumberFormat="1" applyFont="1" applyBorder="1" applyAlignment="1">
      <alignment horizontal="center"/>
    </xf>
    <xf numFmtId="170" fontId="2" fillId="0" borderId="53" xfId="0" applyNumberFormat="1" applyFont="1" applyBorder="1"/>
    <xf numFmtId="168" fontId="2" fillId="0" borderId="53" xfId="1" applyNumberFormat="1" applyFont="1" applyBorder="1"/>
    <xf numFmtId="49" fontId="4" fillId="3" borderId="53" xfId="0" applyNumberFormat="1" applyFont="1" applyFill="1" applyBorder="1" applyAlignment="1">
      <alignment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vertical="center"/>
    </xf>
    <xf numFmtId="3" fontId="4" fillId="3" borderId="53" xfId="0" applyNumberFormat="1" applyFont="1" applyFill="1" applyBorder="1" applyAlignment="1">
      <alignment vertical="center"/>
    </xf>
    <xf numFmtId="0" fontId="2" fillId="2" borderId="63" xfId="0" applyFont="1" applyFill="1" applyBorder="1" applyAlignment="1"/>
    <xf numFmtId="3" fontId="2" fillId="2" borderId="63" xfId="0" applyNumberFormat="1" applyFont="1" applyFill="1" applyBorder="1" applyAlignment="1"/>
    <xf numFmtId="49" fontId="3" fillId="5" borderId="23" xfId="0" applyNumberFormat="1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  <xf numFmtId="166" fontId="3" fillId="5" borderId="25" xfId="0" applyNumberFormat="1" applyFont="1" applyFill="1" applyBorder="1" applyAlignment="1">
      <alignment vertical="center"/>
    </xf>
    <xf numFmtId="49" fontId="3" fillId="3" borderId="26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166" fontId="3" fillId="3" borderId="27" xfId="0" applyNumberFormat="1" applyFont="1" applyFill="1" applyBorder="1" applyAlignment="1">
      <alignment vertical="center"/>
    </xf>
    <xf numFmtId="49" fontId="3" fillId="5" borderId="26" xfId="0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166" fontId="3" fillId="5" borderId="27" xfId="0" applyNumberFormat="1" applyFont="1" applyFill="1" applyBorder="1" applyAlignment="1">
      <alignment vertical="center"/>
    </xf>
    <xf numFmtId="49" fontId="3" fillId="5" borderId="28" xfId="0" applyNumberFormat="1" applyFont="1" applyFill="1" applyBorder="1" applyAlignment="1">
      <alignment vertical="center"/>
    </xf>
    <xf numFmtId="0" fontId="3" fillId="5" borderId="29" xfId="0" applyFont="1" applyFill="1" applyBorder="1" applyAlignment="1">
      <alignment vertical="center"/>
    </xf>
    <xf numFmtId="166" fontId="3" fillId="6" borderId="30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166" fontId="3" fillId="2" borderId="1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0" fontId="2" fillId="2" borderId="42" xfId="0" applyFont="1" applyFill="1" applyBorder="1" applyAlignment="1"/>
    <xf numFmtId="0" fontId="2" fillId="2" borderId="43" xfId="0" applyFont="1" applyFill="1" applyBorder="1" applyAlignment="1"/>
    <xf numFmtId="49" fontId="2" fillId="2" borderId="44" xfId="0" applyNumberFormat="1" applyFont="1" applyFill="1" applyBorder="1" applyAlignment="1">
      <alignment vertical="center"/>
    </xf>
    <xf numFmtId="0" fontId="2" fillId="2" borderId="19" xfId="0" applyFont="1" applyFill="1" applyBorder="1" applyAlignment="1"/>
    <xf numFmtId="0" fontId="2" fillId="2" borderId="45" xfId="0" applyFont="1" applyFill="1" applyBorder="1" applyAlignment="1"/>
    <xf numFmtId="49" fontId="2" fillId="2" borderId="46" xfId="0" applyNumberFormat="1" applyFont="1" applyFill="1" applyBorder="1" applyAlignment="1">
      <alignment vertical="center"/>
    </xf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49" fontId="11" fillId="9" borderId="38" xfId="0" applyNumberFormat="1" applyFont="1" applyFill="1" applyBorder="1" applyAlignment="1">
      <alignment vertical="center"/>
    </xf>
    <xf numFmtId="0" fontId="9" fillId="9" borderId="39" xfId="0" applyFont="1" applyFill="1" applyBorder="1" applyAlignment="1">
      <alignment vertical="center"/>
    </xf>
    <xf numFmtId="0" fontId="2" fillId="9" borderId="40" xfId="0" applyFont="1" applyFill="1" applyBorder="1" applyAlignment="1"/>
    <xf numFmtId="0" fontId="2" fillId="7" borderId="19" xfId="0" applyFont="1" applyFill="1" applyBorder="1" applyAlignment="1"/>
    <xf numFmtId="49" fontId="9" fillId="8" borderId="31" xfId="0" applyNumberFormat="1" applyFont="1" applyFill="1" applyBorder="1" applyAlignment="1">
      <alignment vertical="center"/>
    </xf>
    <xf numFmtId="49" fontId="9" fillId="8" borderId="20" xfId="0" applyNumberFormat="1" applyFont="1" applyFill="1" applyBorder="1" applyAlignment="1">
      <alignment vertical="center"/>
    </xf>
    <xf numFmtId="49" fontId="2" fillId="8" borderId="32" xfId="0" applyNumberFormat="1" applyFont="1" applyFill="1" applyBorder="1" applyAlignment="1"/>
    <xf numFmtId="49" fontId="9" fillId="2" borderId="33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9" fontId="2" fillId="2" borderId="34" xfId="0" applyNumberFormat="1" applyFont="1" applyFill="1" applyBorder="1" applyAlignment="1"/>
    <xf numFmtId="167" fontId="9" fillId="2" borderId="5" xfId="0" applyNumberFormat="1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49" fontId="9" fillId="8" borderId="35" xfId="0" applyNumberFormat="1" applyFont="1" applyFill="1" applyBorder="1" applyAlignment="1">
      <alignment vertical="center"/>
    </xf>
    <xf numFmtId="167" fontId="9" fillId="8" borderId="36" xfId="0" applyNumberFormat="1" applyFont="1" applyFill="1" applyBorder="1" applyAlignment="1">
      <alignment vertical="center"/>
    </xf>
    <xf numFmtId="9" fontId="9" fillId="8" borderId="37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3" fillId="9" borderId="18" xfId="0" applyFont="1" applyFill="1" applyBorder="1" applyAlignment="1">
      <alignment vertical="center"/>
    </xf>
    <xf numFmtId="49" fontId="11" fillId="9" borderId="19" xfId="0" applyNumberFormat="1" applyFont="1" applyFill="1" applyBorder="1" applyAlignment="1">
      <alignment vertical="center"/>
    </xf>
    <xf numFmtId="0" fontId="3" fillId="9" borderId="19" xfId="0" applyFont="1" applyFill="1" applyBorder="1" applyAlignment="1">
      <alignment vertical="center"/>
    </xf>
    <xf numFmtId="0" fontId="3" fillId="9" borderId="49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49" fontId="9" fillId="8" borderId="50" xfId="0" applyNumberFormat="1" applyFont="1" applyFill="1" applyBorder="1" applyAlignment="1">
      <alignment vertical="center"/>
    </xf>
    <xf numFmtId="164" fontId="9" fillId="8" borderId="51" xfId="2" applyFont="1" applyFill="1" applyBorder="1" applyAlignment="1">
      <alignment vertical="center"/>
    </xf>
    <xf numFmtId="164" fontId="9" fillId="8" borderId="52" xfId="2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9" fillId="2" borderId="19" xfId="0" applyNumberFormat="1" applyFont="1" applyFill="1" applyBorder="1" applyAlignment="1">
      <alignment vertical="center"/>
    </xf>
    <xf numFmtId="167" fontId="9" fillId="8" borderId="37" xfId="0" applyNumberFormat="1" applyFont="1" applyFill="1" applyBorder="1" applyAlignment="1">
      <alignment vertical="center"/>
    </xf>
    <xf numFmtId="0" fontId="2" fillId="0" borderId="0" xfId="0" applyNumberFormat="1" applyFont="1" applyAlignment="1"/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825500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26"/>
  <sheetViews>
    <sheetView showGridLines="0" tabSelected="1" zoomScaleNormal="100" workbookViewId="0">
      <selection activeCell="D13" sqref="D13"/>
    </sheetView>
  </sheetViews>
  <sheetFormatPr baseColWidth="10" defaultColWidth="10.83203125" defaultRowHeight="11.25" customHeight="1" x14ac:dyDescent="0.2"/>
  <cols>
    <col min="1" max="1" width="4.5" style="1" customWidth="1"/>
    <col min="2" max="2" width="28.83203125" style="1" customWidth="1"/>
    <col min="3" max="3" width="28.1640625" style="1" customWidth="1"/>
    <col min="4" max="4" width="14.6640625" style="1" customWidth="1"/>
    <col min="5" max="5" width="20.1640625" style="1" customWidth="1"/>
    <col min="6" max="6" width="16.33203125" style="1" customWidth="1"/>
    <col min="7" max="7" width="17.1640625" style="1" customWidth="1"/>
    <col min="8" max="255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11"/>
      <c r="C8" s="12"/>
      <c r="D8" s="13"/>
      <c r="E8" s="14"/>
      <c r="F8" s="14"/>
      <c r="G8" s="12"/>
    </row>
    <row r="9" spans="1:7" ht="17.25" customHeight="1" x14ac:dyDescent="0.2">
      <c r="A9" s="3"/>
      <c r="B9" s="15" t="s">
        <v>0</v>
      </c>
      <c r="C9" s="15" t="s">
        <v>70</v>
      </c>
      <c r="D9" s="16"/>
      <c r="E9" s="17" t="s">
        <v>72</v>
      </c>
      <c r="F9" s="18"/>
      <c r="G9" s="19">
        <v>2500</v>
      </c>
    </row>
    <row r="10" spans="1:7" ht="15" customHeight="1" x14ac:dyDescent="0.2">
      <c r="A10" s="3"/>
      <c r="B10" s="20" t="s">
        <v>1</v>
      </c>
      <c r="C10" s="21" t="s">
        <v>71</v>
      </c>
      <c r="D10" s="16"/>
      <c r="E10" s="22" t="s">
        <v>2</v>
      </c>
      <c r="F10" s="23"/>
      <c r="G10" s="24" t="s">
        <v>73</v>
      </c>
    </row>
    <row r="11" spans="1:7" ht="14.25" customHeight="1" x14ac:dyDescent="0.2">
      <c r="A11" s="3"/>
      <c r="B11" s="20" t="s">
        <v>3</v>
      </c>
      <c r="C11" s="25" t="s">
        <v>60</v>
      </c>
      <c r="D11" s="16"/>
      <c r="E11" s="22" t="s">
        <v>66</v>
      </c>
      <c r="F11" s="23"/>
      <c r="G11" s="26">
        <v>3882</v>
      </c>
    </row>
    <row r="12" spans="1:7" ht="15.75" customHeight="1" x14ac:dyDescent="0.2">
      <c r="A12" s="3"/>
      <c r="B12" s="20" t="s">
        <v>4</v>
      </c>
      <c r="C12" s="27" t="s">
        <v>57</v>
      </c>
      <c r="D12" s="16"/>
      <c r="E12" s="28" t="s">
        <v>5</v>
      </c>
      <c r="F12" s="29"/>
      <c r="G12" s="26">
        <f>(G11*G9)*1.19</f>
        <v>11548950</v>
      </c>
    </row>
    <row r="13" spans="1:7" ht="14.25" customHeight="1" x14ac:dyDescent="0.2">
      <c r="A13" s="3"/>
      <c r="B13" s="20" t="s">
        <v>6</v>
      </c>
      <c r="C13" s="27" t="s">
        <v>99</v>
      </c>
      <c r="D13" s="16"/>
      <c r="E13" s="22" t="s">
        <v>7</v>
      </c>
      <c r="F13" s="23"/>
      <c r="G13" s="30" t="s">
        <v>59</v>
      </c>
    </row>
    <row r="14" spans="1:7" ht="24" customHeight="1" x14ac:dyDescent="0.2">
      <c r="A14" s="3"/>
      <c r="B14" s="20" t="s">
        <v>8</v>
      </c>
      <c r="C14" s="25" t="s">
        <v>98</v>
      </c>
      <c r="D14" s="16"/>
      <c r="E14" s="22" t="s">
        <v>9</v>
      </c>
      <c r="F14" s="23"/>
      <c r="G14" s="31" t="s">
        <v>62</v>
      </c>
    </row>
    <row r="15" spans="1:7" ht="16.5" customHeight="1" x14ac:dyDescent="0.2">
      <c r="A15" s="3"/>
      <c r="B15" s="20" t="s">
        <v>10</v>
      </c>
      <c r="C15" s="32">
        <v>44742</v>
      </c>
      <c r="D15" s="16"/>
      <c r="E15" s="33" t="s">
        <v>11</v>
      </c>
      <c r="F15" s="34"/>
      <c r="G15" s="30" t="s">
        <v>100</v>
      </c>
    </row>
    <row r="16" spans="1:7" ht="12" customHeight="1" x14ac:dyDescent="0.2">
      <c r="A16" s="2"/>
      <c r="B16" s="35"/>
      <c r="C16" s="36"/>
      <c r="D16" s="14"/>
      <c r="E16" s="37"/>
      <c r="F16" s="37"/>
      <c r="G16" s="38"/>
    </row>
    <row r="17" spans="1:7" ht="12" customHeight="1" x14ac:dyDescent="0.2">
      <c r="A17" s="4"/>
      <c r="B17" s="39" t="s">
        <v>12</v>
      </c>
      <c r="C17" s="40"/>
      <c r="D17" s="40"/>
      <c r="E17" s="40"/>
      <c r="F17" s="40"/>
      <c r="G17" s="40"/>
    </row>
    <row r="18" spans="1:7" ht="12" customHeight="1" x14ac:dyDescent="0.2">
      <c r="A18" s="2"/>
      <c r="B18" s="41"/>
      <c r="C18" s="42"/>
      <c r="D18" s="42"/>
      <c r="E18" s="42"/>
      <c r="F18" s="43"/>
      <c r="G18" s="43"/>
    </row>
    <row r="19" spans="1:7" ht="12" customHeight="1" x14ac:dyDescent="0.2">
      <c r="A19" s="3"/>
      <c r="B19" s="44" t="s">
        <v>13</v>
      </c>
      <c r="C19" s="45"/>
      <c r="D19" s="46"/>
      <c r="E19" s="46"/>
      <c r="F19" s="46"/>
      <c r="G19" s="46"/>
    </row>
    <row r="20" spans="1:7" ht="29" customHeight="1" x14ac:dyDescent="0.2">
      <c r="A20" s="4"/>
      <c r="B20" s="47" t="s">
        <v>14</v>
      </c>
      <c r="C20" s="47" t="s">
        <v>15</v>
      </c>
      <c r="D20" s="47" t="s">
        <v>16</v>
      </c>
      <c r="E20" s="47" t="s">
        <v>17</v>
      </c>
      <c r="F20" s="47" t="s">
        <v>18</v>
      </c>
      <c r="G20" s="47" t="s">
        <v>19</v>
      </c>
    </row>
    <row r="21" spans="1:7" ht="12.75" customHeight="1" x14ac:dyDescent="0.2">
      <c r="A21" s="4"/>
      <c r="B21" s="48" t="s">
        <v>61</v>
      </c>
      <c r="C21" s="49" t="s">
        <v>20</v>
      </c>
      <c r="D21" s="49">
        <v>12</v>
      </c>
      <c r="E21" s="48" t="s">
        <v>80</v>
      </c>
      <c r="F21" s="50">
        <v>25000</v>
      </c>
      <c r="G21" s="51">
        <f t="shared" ref="G21:G26" si="0">F21*D21</f>
        <v>300000</v>
      </c>
    </row>
    <row r="22" spans="1:7" ht="12.75" customHeight="1" x14ac:dyDescent="0.2">
      <c r="A22" s="4"/>
      <c r="B22" s="48" t="s">
        <v>74</v>
      </c>
      <c r="C22" s="49" t="s">
        <v>20</v>
      </c>
      <c r="D22" s="49">
        <v>6</v>
      </c>
      <c r="E22" s="48" t="s">
        <v>80</v>
      </c>
      <c r="F22" s="50">
        <v>25000</v>
      </c>
      <c r="G22" s="51">
        <f t="shared" si="0"/>
        <v>150000</v>
      </c>
    </row>
    <row r="23" spans="1:7" ht="12.75" customHeight="1" x14ac:dyDescent="0.2">
      <c r="A23" s="4"/>
      <c r="B23" s="48" t="s">
        <v>75</v>
      </c>
      <c r="C23" s="49" t="s">
        <v>20</v>
      </c>
      <c r="D23" s="49">
        <v>10</v>
      </c>
      <c r="E23" s="48" t="s">
        <v>67</v>
      </c>
      <c r="F23" s="50">
        <v>25000</v>
      </c>
      <c r="G23" s="51">
        <f t="shared" si="0"/>
        <v>250000</v>
      </c>
    </row>
    <row r="24" spans="1:7" ht="12.75" customHeight="1" x14ac:dyDescent="0.2">
      <c r="A24" s="4"/>
      <c r="B24" s="48" t="s">
        <v>76</v>
      </c>
      <c r="C24" s="49" t="s">
        <v>20</v>
      </c>
      <c r="D24" s="49">
        <v>6</v>
      </c>
      <c r="E24" s="48" t="s">
        <v>81</v>
      </c>
      <c r="F24" s="50">
        <v>25000</v>
      </c>
      <c r="G24" s="51">
        <f t="shared" si="0"/>
        <v>150000</v>
      </c>
    </row>
    <row r="25" spans="1:7" ht="12.75" customHeight="1" x14ac:dyDescent="0.2">
      <c r="A25" s="4"/>
      <c r="B25" s="48" t="s">
        <v>77</v>
      </c>
      <c r="C25" s="49" t="s">
        <v>20</v>
      </c>
      <c r="D25" s="49">
        <v>25</v>
      </c>
      <c r="E25" s="48" t="s">
        <v>67</v>
      </c>
      <c r="F25" s="50">
        <v>25000</v>
      </c>
      <c r="G25" s="51">
        <f t="shared" si="0"/>
        <v>625000</v>
      </c>
    </row>
    <row r="26" spans="1:7" ht="12.75" customHeight="1" x14ac:dyDescent="0.2">
      <c r="A26" s="4"/>
      <c r="B26" s="48" t="s">
        <v>78</v>
      </c>
      <c r="C26" s="49" t="s">
        <v>20</v>
      </c>
      <c r="D26" s="49">
        <v>5</v>
      </c>
      <c r="E26" s="48" t="s">
        <v>82</v>
      </c>
      <c r="F26" s="50">
        <v>25000</v>
      </c>
      <c r="G26" s="51">
        <f t="shared" si="0"/>
        <v>125000</v>
      </c>
    </row>
    <row r="27" spans="1:7" ht="12.75" customHeight="1" x14ac:dyDescent="0.2">
      <c r="A27" s="4"/>
      <c r="B27" s="52" t="s">
        <v>21</v>
      </c>
      <c r="C27" s="53"/>
      <c r="D27" s="53"/>
      <c r="E27" s="53"/>
      <c r="F27" s="54"/>
      <c r="G27" s="55">
        <f>SUM(G21:G26)</f>
        <v>1600000</v>
      </c>
    </row>
    <row r="28" spans="1:7" ht="12" customHeight="1" x14ac:dyDescent="0.2">
      <c r="A28" s="2"/>
      <c r="B28" s="41"/>
      <c r="C28" s="43"/>
      <c r="D28" s="43"/>
      <c r="E28" s="43"/>
      <c r="F28" s="56"/>
      <c r="G28" s="56"/>
    </row>
    <row r="29" spans="1:7" ht="12" customHeight="1" x14ac:dyDescent="0.2">
      <c r="A29" s="3"/>
      <c r="B29" s="57" t="s">
        <v>22</v>
      </c>
      <c r="C29" s="58"/>
      <c r="D29" s="59"/>
      <c r="E29" s="59"/>
      <c r="F29" s="60"/>
      <c r="G29" s="60"/>
    </row>
    <row r="30" spans="1:7" ht="24" customHeight="1" x14ac:dyDescent="0.2">
      <c r="A30" s="3"/>
      <c r="B30" s="61" t="s">
        <v>14</v>
      </c>
      <c r="C30" s="62" t="s">
        <v>15</v>
      </c>
      <c r="D30" s="62" t="s">
        <v>16</v>
      </c>
      <c r="E30" s="61" t="s">
        <v>17</v>
      </c>
      <c r="F30" s="62" t="s">
        <v>18</v>
      </c>
      <c r="G30" s="61" t="s">
        <v>19</v>
      </c>
    </row>
    <row r="31" spans="1:7" ht="12" customHeight="1" x14ac:dyDescent="0.2">
      <c r="A31" s="6"/>
      <c r="B31" s="48"/>
      <c r="C31" s="49"/>
      <c r="D31" s="49"/>
      <c r="E31" s="63"/>
      <c r="F31" s="64"/>
      <c r="G31" s="65">
        <f>F31*D31</f>
        <v>0</v>
      </c>
    </row>
    <row r="32" spans="1:7" ht="12" customHeight="1" x14ac:dyDescent="0.2">
      <c r="A32" s="3"/>
      <c r="B32" s="66" t="s">
        <v>23</v>
      </c>
      <c r="C32" s="67"/>
      <c r="D32" s="67"/>
      <c r="E32" s="67"/>
      <c r="F32" s="68"/>
      <c r="G32" s="55">
        <f>SUM(G31:G31)</f>
        <v>0</v>
      </c>
    </row>
    <row r="33" spans="1:11" ht="12" customHeight="1" x14ac:dyDescent="0.2">
      <c r="A33" s="2"/>
      <c r="B33" s="69"/>
      <c r="C33" s="70"/>
      <c r="D33" s="70"/>
      <c r="E33" s="70"/>
      <c r="F33" s="71"/>
      <c r="G33" s="71"/>
    </row>
    <row r="34" spans="1:11" ht="12" customHeight="1" x14ac:dyDescent="0.2">
      <c r="A34" s="3"/>
      <c r="B34" s="57" t="s">
        <v>24</v>
      </c>
      <c r="C34" s="58"/>
      <c r="D34" s="59"/>
      <c r="E34" s="59"/>
      <c r="F34" s="60"/>
      <c r="G34" s="60"/>
    </row>
    <row r="35" spans="1:11" ht="24" customHeight="1" x14ac:dyDescent="0.2">
      <c r="A35" s="3"/>
      <c r="B35" s="72" t="s">
        <v>14</v>
      </c>
      <c r="C35" s="72" t="s">
        <v>15</v>
      </c>
      <c r="D35" s="72" t="s">
        <v>16</v>
      </c>
      <c r="E35" s="72" t="s">
        <v>17</v>
      </c>
      <c r="F35" s="73" t="s">
        <v>18</v>
      </c>
      <c r="G35" s="72" t="s">
        <v>19</v>
      </c>
    </row>
    <row r="36" spans="1:11" ht="12.75" customHeight="1" x14ac:dyDescent="0.2">
      <c r="A36" s="4"/>
      <c r="B36" s="63" t="s">
        <v>26</v>
      </c>
      <c r="C36" s="74" t="s">
        <v>25</v>
      </c>
      <c r="D36" s="74">
        <v>1</v>
      </c>
      <c r="E36" s="63" t="s">
        <v>85</v>
      </c>
      <c r="F36" s="75">
        <v>160000</v>
      </c>
      <c r="G36" s="76">
        <f t="shared" ref="G36:G39" si="1">((F36*D36)*0.19)+(F36*D36)</f>
        <v>190400</v>
      </c>
    </row>
    <row r="37" spans="1:11" ht="12.75" customHeight="1" x14ac:dyDescent="0.2">
      <c r="A37" s="4"/>
      <c r="B37" s="63" t="s">
        <v>68</v>
      </c>
      <c r="C37" s="74" t="s">
        <v>25</v>
      </c>
      <c r="D37" s="74">
        <v>1</v>
      </c>
      <c r="E37" s="63" t="s">
        <v>85</v>
      </c>
      <c r="F37" s="75">
        <v>160000</v>
      </c>
      <c r="G37" s="76">
        <f t="shared" si="1"/>
        <v>190400</v>
      </c>
    </row>
    <row r="38" spans="1:11" ht="12.75" customHeight="1" x14ac:dyDescent="0.2">
      <c r="A38" s="4"/>
      <c r="B38" s="48" t="s">
        <v>83</v>
      </c>
      <c r="C38" s="49" t="s">
        <v>25</v>
      </c>
      <c r="D38" s="49">
        <v>1</v>
      </c>
      <c r="E38" s="63" t="s">
        <v>86</v>
      </c>
      <c r="F38" s="75">
        <v>160000</v>
      </c>
      <c r="G38" s="76">
        <f t="shared" si="1"/>
        <v>190400</v>
      </c>
    </row>
    <row r="39" spans="1:11" ht="12.75" customHeight="1" x14ac:dyDescent="0.2">
      <c r="A39" s="4"/>
      <c r="B39" s="48" t="s">
        <v>84</v>
      </c>
      <c r="C39" s="77" t="s">
        <v>25</v>
      </c>
      <c r="D39" s="77">
        <v>2</v>
      </c>
      <c r="E39" s="78" t="s">
        <v>87</v>
      </c>
      <c r="F39" s="75">
        <v>160000</v>
      </c>
      <c r="G39" s="76">
        <f t="shared" si="1"/>
        <v>380800</v>
      </c>
    </row>
    <row r="40" spans="1:11" ht="12.75" customHeight="1" x14ac:dyDescent="0.2">
      <c r="A40" s="3"/>
      <c r="B40" s="66" t="s">
        <v>27</v>
      </c>
      <c r="C40" s="67"/>
      <c r="D40" s="67"/>
      <c r="E40" s="67"/>
      <c r="F40" s="68"/>
      <c r="G40" s="55">
        <f>SUM(G36:G39)</f>
        <v>952000</v>
      </c>
    </row>
    <row r="41" spans="1:11" ht="12" customHeight="1" x14ac:dyDescent="0.2">
      <c r="A41" s="2"/>
      <c r="B41" s="69"/>
      <c r="C41" s="70"/>
      <c r="D41" s="70"/>
      <c r="E41" s="70"/>
      <c r="F41" s="71"/>
      <c r="G41" s="71"/>
    </row>
    <row r="42" spans="1:11" ht="12" customHeight="1" x14ac:dyDescent="0.2">
      <c r="A42" s="3"/>
      <c r="B42" s="79" t="s">
        <v>28</v>
      </c>
      <c r="C42" s="80"/>
      <c r="D42" s="81"/>
      <c r="E42" s="81"/>
      <c r="F42" s="82"/>
      <c r="G42" s="82"/>
    </row>
    <row r="43" spans="1:11" ht="24" customHeight="1" x14ac:dyDescent="0.2">
      <c r="A43" s="6"/>
      <c r="B43" s="83" t="s">
        <v>29</v>
      </c>
      <c r="C43" s="83" t="s">
        <v>30</v>
      </c>
      <c r="D43" s="83" t="s">
        <v>31</v>
      </c>
      <c r="E43" s="83" t="s">
        <v>17</v>
      </c>
      <c r="F43" s="83" t="s">
        <v>18</v>
      </c>
      <c r="G43" s="83" t="s">
        <v>19</v>
      </c>
      <c r="K43" s="7"/>
    </row>
    <row r="44" spans="1:11" ht="18" customHeight="1" x14ac:dyDescent="0.2">
      <c r="A44" s="4"/>
      <c r="B44" s="84" t="s">
        <v>88</v>
      </c>
      <c r="C44" s="85" t="s">
        <v>89</v>
      </c>
      <c r="D44" s="86">
        <v>3</v>
      </c>
      <c r="E44" s="63" t="s">
        <v>86</v>
      </c>
      <c r="F44" s="87">
        <v>19162</v>
      </c>
      <c r="G44" s="88">
        <f>((F44*D44)*0.19)+(F44*D44)</f>
        <v>68408.34</v>
      </c>
      <c r="I44" s="10"/>
      <c r="J44" s="9"/>
      <c r="K44" s="9"/>
    </row>
    <row r="45" spans="1:11" ht="19.5" customHeight="1" x14ac:dyDescent="0.2">
      <c r="A45" s="4"/>
      <c r="B45" s="84" t="s">
        <v>90</v>
      </c>
      <c r="C45" s="85" t="s">
        <v>89</v>
      </c>
      <c r="D45" s="86">
        <v>3</v>
      </c>
      <c r="E45" s="63"/>
      <c r="F45" s="87">
        <v>18590</v>
      </c>
      <c r="G45" s="88">
        <f>((F45*D45)*0.19)+(F45*D45)</f>
        <v>66366.3</v>
      </c>
      <c r="I45" s="10"/>
      <c r="J45" s="9"/>
      <c r="K45" s="9"/>
    </row>
    <row r="46" spans="1:11" ht="12.75" customHeight="1" x14ac:dyDescent="0.2">
      <c r="A46" s="4"/>
      <c r="B46" s="48" t="s">
        <v>64</v>
      </c>
      <c r="C46" s="49" t="s">
        <v>69</v>
      </c>
      <c r="D46" s="89">
        <v>200</v>
      </c>
      <c r="E46" s="48" t="s">
        <v>63</v>
      </c>
      <c r="F46" s="64">
        <v>3003</v>
      </c>
      <c r="G46" s="88">
        <f>((F46*D46)*0.19)+(F46*D46)</f>
        <v>714714</v>
      </c>
      <c r="I46" s="10"/>
      <c r="J46" s="9"/>
      <c r="K46" s="9"/>
    </row>
    <row r="47" spans="1:11" ht="23.25" customHeight="1" x14ac:dyDescent="0.2">
      <c r="A47" s="4"/>
      <c r="B47" s="84" t="s">
        <v>91</v>
      </c>
      <c r="C47" s="85" t="s">
        <v>65</v>
      </c>
      <c r="D47" s="86">
        <v>2</v>
      </c>
      <c r="E47" s="63" t="s">
        <v>67</v>
      </c>
      <c r="F47" s="87">
        <v>3274</v>
      </c>
      <c r="G47" s="88">
        <f>((F47*D47)*0.19)+(F47*D47)</f>
        <v>7792.12</v>
      </c>
      <c r="I47" s="10"/>
      <c r="J47" s="9"/>
      <c r="K47" s="9"/>
    </row>
    <row r="48" spans="1:11" ht="12.75" customHeight="1" x14ac:dyDescent="0.2">
      <c r="A48" s="4"/>
      <c r="B48" s="48" t="s">
        <v>92</v>
      </c>
      <c r="C48" s="49" t="s">
        <v>58</v>
      </c>
      <c r="D48" s="89">
        <v>3</v>
      </c>
      <c r="E48" s="48" t="s">
        <v>87</v>
      </c>
      <c r="F48" s="64">
        <v>3568</v>
      </c>
      <c r="G48" s="88">
        <f t="shared" ref="G48:G49" si="2">((F48*D48)*0.19)+(F48*D48)</f>
        <v>12737.76</v>
      </c>
      <c r="I48" s="10"/>
      <c r="J48" s="9"/>
      <c r="K48" s="9"/>
    </row>
    <row r="49" spans="1:11" ht="12.75" customHeight="1" x14ac:dyDescent="0.2">
      <c r="A49" s="4"/>
      <c r="B49" s="48" t="s">
        <v>93</v>
      </c>
      <c r="C49" s="49" t="s">
        <v>79</v>
      </c>
      <c r="D49" s="89">
        <v>3</v>
      </c>
      <c r="E49" s="48" t="s">
        <v>87</v>
      </c>
      <c r="F49" s="64">
        <v>36159</v>
      </c>
      <c r="G49" s="88">
        <f t="shared" si="2"/>
        <v>129087.63</v>
      </c>
      <c r="I49" s="10"/>
      <c r="J49" s="9"/>
      <c r="K49" s="9"/>
    </row>
    <row r="50" spans="1:11" ht="13.5" customHeight="1" x14ac:dyDescent="0.2">
      <c r="A50" s="3"/>
      <c r="B50" s="66" t="s">
        <v>32</v>
      </c>
      <c r="C50" s="67"/>
      <c r="D50" s="67"/>
      <c r="E50" s="67"/>
      <c r="F50" s="68"/>
      <c r="G50" s="55">
        <f>SUM(G44:G49)</f>
        <v>999106.15</v>
      </c>
    </row>
    <row r="51" spans="1:11" ht="12" customHeight="1" x14ac:dyDescent="0.2">
      <c r="A51" s="2"/>
      <c r="B51" s="90"/>
      <c r="C51" s="90"/>
      <c r="D51" s="90"/>
      <c r="E51" s="91"/>
      <c r="F51" s="92"/>
      <c r="G51" s="92"/>
    </row>
    <row r="52" spans="1:11" ht="12" customHeight="1" x14ac:dyDescent="0.2">
      <c r="A52" s="6"/>
      <c r="B52" s="93" t="s">
        <v>33</v>
      </c>
      <c r="C52" s="94"/>
      <c r="D52" s="94"/>
      <c r="E52" s="94"/>
      <c r="F52" s="95"/>
      <c r="G52" s="95"/>
    </row>
    <row r="53" spans="1:11" ht="24" customHeight="1" x14ac:dyDescent="0.2">
      <c r="A53" s="6"/>
      <c r="B53" s="96" t="s">
        <v>34</v>
      </c>
      <c r="C53" s="83" t="s">
        <v>30</v>
      </c>
      <c r="D53" s="83" t="s">
        <v>31</v>
      </c>
      <c r="E53" s="96" t="s">
        <v>17</v>
      </c>
      <c r="F53" s="83" t="s">
        <v>18</v>
      </c>
      <c r="G53" s="96" t="s">
        <v>19</v>
      </c>
    </row>
    <row r="54" spans="1:11" ht="12.75" customHeight="1" x14ac:dyDescent="0.2">
      <c r="A54" s="6"/>
      <c r="B54" s="97" t="s">
        <v>94</v>
      </c>
      <c r="C54" s="85" t="s">
        <v>95</v>
      </c>
      <c r="D54" s="98">
        <v>1</v>
      </c>
      <c r="E54" s="97" t="s">
        <v>80</v>
      </c>
      <c r="F54" s="99">
        <v>130000</v>
      </c>
      <c r="G54" s="65">
        <f t="shared" ref="G54:G56" si="3">((F54*D54)*0.19)+(F54*D54)</f>
        <v>154700</v>
      </c>
      <c r="I54" s="8"/>
      <c r="J54" s="9"/>
      <c r="K54" s="9"/>
    </row>
    <row r="55" spans="1:11" ht="12.75" customHeight="1" x14ac:dyDescent="0.2">
      <c r="A55" s="6"/>
      <c r="B55" s="100" t="s">
        <v>96</v>
      </c>
      <c r="C55" s="101" t="s">
        <v>95</v>
      </c>
      <c r="D55" s="102">
        <v>3000</v>
      </c>
      <c r="E55" s="48" t="s">
        <v>80</v>
      </c>
      <c r="F55" s="103">
        <v>450</v>
      </c>
      <c r="G55" s="65">
        <f t="shared" si="3"/>
        <v>1606500</v>
      </c>
      <c r="I55" s="8"/>
      <c r="J55" s="9"/>
      <c r="K55" s="9"/>
    </row>
    <row r="56" spans="1:11" ht="12.75" customHeight="1" x14ac:dyDescent="0.2">
      <c r="A56" s="6"/>
      <c r="B56" s="100" t="s">
        <v>97</v>
      </c>
      <c r="C56" s="101" t="s">
        <v>95</v>
      </c>
      <c r="D56" s="102">
        <f>+G11</f>
        <v>3882</v>
      </c>
      <c r="E56" s="48" t="s">
        <v>80</v>
      </c>
      <c r="F56" s="103">
        <v>721</v>
      </c>
      <c r="G56" s="65">
        <f t="shared" si="3"/>
        <v>3330717.18</v>
      </c>
      <c r="I56" s="8"/>
      <c r="J56" s="9"/>
      <c r="K56" s="9"/>
    </row>
    <row r="57" spans="1:11" ht="13.5" customHeight="1" x14ac:dyDescent="0.2">
      <c r="A57" s="6"/>
      <c r="B57" s="104" t="s">
        <v>35</v>
      </c>
      <c r="C57" s="105"/>
      <c r="D57" s="105"/>
      <c r="E57" s="105"/>
      <c r="F57" s="106"/>
      <c r="G57" s="107">
        <f>SUM(G54:G56)</f>
        <v>5091917.18</v>
      </c>
    </row>
    <row r="58" spans="1:11" ht="12" customHeight="1" x14ac:dyDescent="0.2">
      <c r="A58" s="2"/>
      <c r="B58" s="108"/>
      <c r="C58" s="108"/>
      <c r="D58" s="108"/>
      <c r="E58" s="108"/>
      <c r="F58" s="109"/>
      <c r="G58" s="109"/>
    </row>
    <row r="59" spans="1:11" ht="12" customHeight="1" x14ac:dyDescent="0.2">
      <c r="A59" s="6"/>
      <c r="B59" s="110" t="s">
        <v>36</v>
      </c>
      <c r="C59" s="111"/>
      <c r="D59" s="111"/>
      <c r="E59" s="111"/>
      <c r="F59" s="111"/>
      <c r="G59" s="112">
        <f>G27+G32+G40+G50+G57</f>
        <v>8643023.3300000001</v>
      </c>
    </row>
    <row r="60" spans="1:11" ht="12" customHeight="1" x14ac:dyDescent="0.2">
      <c r="A60" s="6"/>
      <c r="B60" s="113" t="s">
        <v>37</v>
      </c>
      <c r="C60" s="114"/>
      <c r="D60" s="114"/>
      <c r="E60" s="114"/>
      <c r="F60" s="114"/>
      <c r="G60" s="115">
        <f>G59*0.05</f>
        <v>432151.16650000005</v>
      </c>
    </row>
    <row r="61" spans="1:11" ht="12" customHeight="1" x14ac:dyDescent="0.2">
      <c r="A61" s="6"/>
      <c r="B61" s="116" t="s">
        <v>38</v>
      </c>
      <c r="C61" s="117"/>
      <c r="D61" s="117"/>
      <c r="E61" s="117"/>
      <c r="F61" s="117"/>
      <c r="G61" s="118">
        <f>G60+G59</f>
        <v>9075174.4965000004</v>
      </c>
    </row>
    <row r="62" spans="1:11" ht="12" customHeight="1" x14ac:dyDescent="0.2">
      <c r="A62" s="6"/>
      <c r="B62" s="113" t="s">
        <v>39</v>
      </c>
      <c r="C62" s="114"/>
      <c r="D62" s="114"/>
      <c r="E62" s="114"/>
      <c r="F62" s="114"/>
      <c r="G62" s="115">
        <f>G12</f>
        <v>11548950</v>
      </c>
    </row>
    <row r="63" spans="1:11" ht="12" customHeight="1" x14ac:dyDescent="0.2">
      <c r="A63" s="6"/>
      <c r="B63" s="119" t="s">
        <v>40</v>
      </c>
      <c r="C63" s="120"/>
      <c r="D63" s="120"/>
      <c r="E63" s="120"/>
      <c r="F63" s="120"/>
      <c r="G63" s="121">
        <f>G62-G61</f>
        <v>2473775.5034999996</v>
      </c>
    </row>
    <row r="64" spans="1:11" ht="12" customHeight="1" x14ac:dyDescent="0.2">
      <c r="A64" s="6"/>
      <c r="B64" s="122" t="s">
        <v>104</v>
      </c>
      <c r="C64" s="123"/>
      <c r="D64" s="123"/>
      <c r="E64" s="123"/>
      <c r="F64" s="123"/>
      <c r="G64" s="124"/>
    </row>
    <row r="65" spans="1:7" ht="12.75" customHeight="1" thickBot="1" x14ac:dyDescent="0.25">
      <c r="A65" s="6"/>
      <c r="B65" s="125"/>
      <c r="C65" s="123"/>
      <c r="D65" s="123"/>
      <c r="E65" s="123"/>
      <c r="F65" s="123"/>
      <c r="G65" s="124"/>
    </row>
    <row r="66" spans="1:7" ht="12" customHeight="1" x14ac:dyDescent="0.2">
      <c r="A66" s="6"/>
      <c r="B66" s="126" t="s">
        <v>105</v>
      </c>
      <c r="C66" s="127"/>
      <c r="D66" s="127"/>
      <c r="E66" s="127"/>
      <c r="F66" s="128"/>
      <c r="G66" s="124"/>
    </row>
    <row r="67" spans="1:7" ht="12" customHeight="1" x14ac:dyDescent="0.2">
      <c r="A67" s="6"/>
      <c r="B67" s="129" t="s">
        <v>41</v>
      </c>
      <c r="C67" s="130"/>
      <c r="D67" s="130"/>
      <c r="E67" s="130"/>
      <c r="F67" s="131"/>
      <c r="G67" s="124"/>
    </row>
    <row r="68" spans="1:7" ht="12" customHeight="1" x14ac:dyDescent="0.2">
      <c r="A68" s="6"/>
      <c r="B68" s="129" t="s">
        <v>42</v>
      </c>
      <c r="C68" s="130"/>
      <c r="D68" s="130"/>
      <c r="E68" s="130"/>
      <c r="F68" s="131"/>
      <c r="G68" s="124"/>
    </row>
    <row r="69" spans="1:7" ht="12" customHeight="1" x14ac:dyDescent="0.2">
      <c r="A69" s="6"/>
      <c r="B69" s="129" t="s">
        <v>43</v>
      </c>
      <c r="C69" s="130"/>
      <c r="D69" s="130"/>
      <c r="E69" s="130"/>
      <c r="F69" s="131"/>
      <c r="G69" s="124"/>
    </row>
    <row r="70" spans="1:7" ht="12" customHeight="1" x14ac:dyDescent="0.2">
      <c r="A70" s="6"/>
      <c r="B70" s="129" t="s">
        <v>44</v>
      </c>
      <c r="C70" s="130"/>
      <c r="D70" s="130"/>
      <c r="E70" s="130"/>
      <c r="F70" s="131"/>
      <c r="G70" s="124"/>
    </row>
    <row r="71" spans="1:7" ht="12" customHeight="1" x14ac:dyDescent="0.2">
      <c r="A71" s="6"/>
      <c r="B71" s="129" t="s">
        <v>45</v>
      </c>
      <c r="C71" s="130"/>
      <c r="D71" s="130"/>
      <c r="E71" s="130"/>
      <c r="F71" s="131"/>
      <c r="G71" s="124"/>
    </row>
    <row r="72" spans="1:7" ht="12.75" customHeight="1" thickBot="1" x14ac:dyDescent="0.25">
      <c r="A72" s="6"/>
      <c r="B72" s="132" t="s">
        <v>46</v>
      </c>
      <c r="C72" s="133"/>
      <c r="D72" s="133"/>
      <c r="E72" s="133"/>
      <c r="F72" s="134"/>
      <c r="G72" s="124"/>
    </row>
    <row r="73" spans="1:7" ht="12.75" customHeight="1" x14ac:dyDescent="0.2">
      <c r="A73" s="6"/>
      <c r="B73" s="125"/>
      <c r="C73" s="130"/>
      <c r="D73" s="130"/>
      <c r="E73" s="130"/>
      <c r="F73" s="130"/>
      <c r="G73" s="124"/>
    </row>
    <row r="74" spans="1:7" ht="15" customHeight="1" thickBot="1" x14ac:dyDescent="0.25">
      <c r="A74" s="6"/>
      <c r="B74" s="135" t="s">
        <v>47</v>
      </c>
      <c r="C74" s="136"/>
      <c r="D74" s="137"/>
      <c r="E74" s="138"/>
      <c r="F74" s="138"/>
      <c r="G74" s="124"/>
    </row>
    <row r="75" spans="1:7" ht="12" customHeight="1" x14ac:dyDescent="0.2">
      <c r="A75" s="6"/>
      <c r="B75" s="139" t="s">
        <v>34</v>
      </c>
      <c r="C75" s="140" t="s">
        <v>48</v>
      </c>
      <c r="D75" s="141" t="s">
        <v>49</v>
      </c>
      <c r="E75" s="138"/>
      <c r="F75" s="138"/>
      <c r="G75" s="124"/>
    </row>
    <row r="76" spans="1:7" ht="12" customHeight="1" x14ac:dyDescent="0.2">
      <c r="A76" s="6"/>
      <c r="B76" s="142" t="s">
        <v>50</v>
      </c>
      <c r="C76" s="143">
        <f>+G27</f>
        <v>1600000</v>
      </c>
      <c r="D76" s="144">
        <f>(C76/C82)</f>
        <v>0.17630514990285509</v>
      </c>
      <c r="E76" s="138"/>
      <c r="F76" s="138"/>
      <c r="G76" s="124"/>
    </row>
    <row r="77" spans="1:7" ht="12" customHeight="1" x14ac:dyDescent="0.2">
      <c r="A77" s="6"/>
      <c r="B77" s="142" t="s">
        <v>51</v>
      </c>
      <c r="C77" s="143">
        <f>+G32</f>
        <v>0</v>
      </c>
      <c r="D77" s="144">
        <f>+C77/C82</f>
        <v>0</v>
      </c>
      <c r="E77" s="138"/>
      <c r="F77" s="138"/>
      <c r="G77" s="124"/>
    </row>
    <row r="78" spans="1:7" ht="12" customHeight="1" x14ac:dyDescent="0.2">
      <c r="A78" s="6"/>
      <c r="B78" s="142" t="s">
        <v>52</v>
      </c>
      <c r="C78" s="143">
        <f>+G40</f>
        <v>952000</v>
      </c>
      <c r="D78" s="144">
        <f>(C78/C82)</f>
        <v>0.10490156419219877</v>
      </c>
      <c r="E78" s="138"/>
      <c r="F78" s="138"/>
      <c r="G78" s="124"/>
    </row>
    <row r="79" spans="1:7" ht="12" customHeight="1" x14ac:dyDescent="0.2">
      <c r="A79" s="6"/>
      <c r="B79" s="142" t="s">
        <v>29</v>
      </c>
      <c r="C79" s="143">
        <f>+G50</f>
        <v>999106.15</v>
      </c>
      <c r="D79" s="144">
        <f>(C79/C82)</f>
        <v>0.11009222471538402</v>
      </c>
      <c r="E79" s="138"/>
      <c r="F79" s="138"/>
      <c r="G79" s="124"/>
    </row>
    <row r="80" spans="1:7" ht="12" customHeight="1" x14ac:dyDescent="0.2">
      <c r="A80" s="6"/>
      <c r="B80" s="142" t="s">
        <v>53</v>
      </c>
      <c r="C80" s="145">
        <f>+G57</f>
        <v>5091917.18</v>
      </c>
      <c r="D80" s="144">
        <f>(C80/C82)</f>
        <v>0.56108201357051446</v>
      </c>
      <c r="E80" s="146"/>
      <c r="F80" s="146"/>
      <c r="G80" s="124"/>
    </row>
    <row r="81" spans="1:7" ht="12" customHeight="1" x14ac:dyDescent="0.2">
      <c r="A81" s="6"/>
      <c r="B81" s="142" t="s">
        <v>54</v>
      </c>
      <c r="C81" s="145">
        <f>+G60</f>
        <v>432151.16650000005</v>
      </c>
      <c r="D81" s="144">
        <f>(C81/C82)</f>
        <v>4.7619047619047623E-2</v>
      </c>
      <c r="E81" s="146"/>
      <c r="F81" s="146"/>
      <c r="G81" s="124"/>
    </row>
    <row r="82" spans="1:7" ht="12.75" customHeight="1" thickBot="1" x14ac:dyDescent="0.25">
      <c r="A82" s="6"/>
      <c r="B82" s="147" t="s">
        <v>55</v>
      </c>
      <c r="C82" s="148">
        <f>SUM(C76:C81)</f>
        <v>9075174.4965000004</v>
      </c>
      <c r="D82" s="149">
        <f>SUM(D76:D81)</f>
        <v>1</v>
      </c>
      <c r="E82" s="146"/>
      <c r="F82" s="146"/>
      <c r="G82" s="124"/>
    </row>
    <row r="83" spans="1:7" ht="12" customHeight="1" x14ac:dyDescent="0.2">
      <c r="A83" s="6"/>
      <c r="B83" s="125"/>
      <c r="C83" s="123"/>
      <c r="D83" s="123"/>
      <c r="E83" s="123"/>
      <c r="F83" s="123"/>
      <c r="G83" s="124"/>
    </row>
    <row r="84" spans="1:7" ht="12.75" customHeight="1" x14ac:dyDescent="0.2">
      <c r="A84" s="6"/>
      <c r="B84" s="150"/>
      <c r="C84" s="123"/>
      <c r="D84" s="123"/>
      <c r="E84" s="123"/>
      <c r="F84" s="123"/>
      <c r="G84" s="124"/>
    </row>
    <row r="85" spans="1:7" ht="12" customHeight="1" thickBot="1" x14ac:dyDescent="0.25">
      <c r="A85" s="5"/>
      <c r="B85" s="151"/>
      <c r="C85" s="152" t="s">
        <v>101</v>
      </c>
      <c r="D85" s="153"/>
      <c r="E85" s="154"/>
      <c r="F85" s="155"/>
      <c r="G85" s="124"/>
    </row>
    <row r="86" spans="1:7" ht="12" customHeight="1" x14ac:dyDescent="0.2">
      <c r="A86" s="6"/>
      <c r="B86" s="156" t="s">
        <v>102</v>
      </c>
      <c r="C86" s="157">
        <v>1500</v>
      </c>
      <c r="D86" s="157">
        <v>2000</v>
      </c>
      <c r="E86" s="158">
        <v>2500</v>
      </c>
      <c r="F86" s="159"/>
      <c r="G86" s="160"/>
    </row>
    <row r="87" spans="1:7" ht="12.75" customHeight="1" thickBot="1" x14ac:dyDescent="0.25">
      <c r="A87" s="6"/>
      <c r="B87" s="147" t="s">
        <v>103</v>
      </c>
      <c r="C87" s="148">
        <f>+G61/C86</f>
        <v>6050.1163310000002</v>
      </c>
      <c r="D87" s="148">
        <f>+G61/D86</f>
        <v>4537.5872482499999</v>
      </c>
      <c r="E87" s="161">
        <f>+G61/E86</f>
        <v>3630.0697986</v>
      </c>
      <c r="F87" s="159"/>
      <c r="G87" s="160"/>
    </row>
    <row r="88" spans="1:7" ht="15.5" customHeight="1" x14ac:dyDescent="0.2">
      <c r="A88" s="6"/>
      <c r="B88" s="122" t="s">
        <v>56</v>
      </c>
      <c r="C88" s="130"/>
      <c r="D88" s="130"/>
      <c r="E88" s="130"/>
      <c r="F88" s="130"/>
      <c r="G88" s="130"/>
    </row>
    <row r="89" spans="1:7" ht="11.25" customHeight="1" x14ac:dyDescent="0.2">
      <c r="B89" s="162"/>
      <c r="C89" s="162"/>
      <c r="D89" s="162"/>
      <c r="E89" s="162"/>
      <c r="F89" s="162"/>
      <c r="G89" s="162"/>
    </row>
    <row r="90" spans="1:7" ht="11.25" customHeight="1" x14ac:dyDescent="0.2">
      <c r="B90" s="162"/>
      <c r="C90" s="162"/>
      <c r="D90" s="162"/>
      <c r="E90" s="162"/>
      <c r="F90" s="162"/>
      <c r="G90" s="162"/>
    </row>
    <row r="91" spans="1:7" ht="11.25" customHeight="1" x14ac:dyDescent="0.2">
      <c r="B91" s="162"/>
      <c r="C91" s="162"/>
      <c r="D91" s="162"/>
      <c r="E91" s="162"/>
      <c r="F91" s="162"/>
      <c r="G91" s="162"/>
    </row>
    <row r="92" spans="1:7" ht="11.25" customHeight="1" x14ac:dyDescent="0.2">
      <c r="B92" s="162"/>
      <c r="C92" s="162"/>
      <c r="D92" s="162"/>
      <c r="E92" s="162"/>
      <c r="F92" s="162"/>
      <c r="G92" s="162"/>
    </row>
    <row r="93" spans="1:7" ht="11.25" customHeight="1" x14ac:dyDescent="0.2">
      <c r="B93" s="162"/>
      <c r="C93" s="162"/>
      <c r="D93" s="162"/>
      <c r="E93" s="162"/>
      <c r="F93" s="162"/>
      <c r="G93" s="162"/>
    </row>
    <row r="94" spans="1:7" ht="11.25" customHeight="1" x14ac:dyDescent="0.2">
      <c r="B94" s="162"/>
      <c r="C94" s="162"/>
      <c r="D94" s="162"/>
      <c r="E94" s="162"/>
      <c r="F94" s="162"/>
      <c r="G94" s="162"/>
    </row>
    <row r="95" spans="1:7" ht="11.25" customHeight="1" x14ac:dyDescent="0.2">
      <c r="B95" s="162"/>
      <c r="C95" s="162"/>
      <c r="D95" s="162"/>
      <c r="E95" s="162"/>
      <c r="F95" s="162"/>
      <c r="G95" s="162"/>
    </row>
    <row r="96" spans="1:7" ht="11.25" customHeight="1" x14ac:dyDescent="0.2">
      <c r="B96" s="162"/>
      <c r="C96" s="162"/>
      <c r="D96" s="162"/>
      <c r="E96" s="162"/>
      <c r="F96" s="162"/>
      <c r="G96" s="162"/>
    </row>
    <row r="97" spans="2:7" ht="11.25" customHeight="1" x14ac:dyDescent="0.2">
      <c r="B97" s="162"/>
      <c r="C97" s="162"/>
      <c r="D97" s="162"/>
      <c r="E97" s="162"/>
      <c r="F97" s="162"/>
      <c r="G97" s="162"/>
    </row>
    <row r="98" spans="2:7" ht="11.25" customHeight="1" x14ac:dyDescent="0.2">
      <c r="B98" s="162"/>
      <c r="C98" s="162"/>
      <c r="D98" s="162"/>
      <c r="E98" s="162"/>
      <c r="F98" s="162"/>
      <c r="G98" s="162"/>
    </row>
    <row r="99" spans="2:7" ht="11.25" customHeight="1" x14ac:dyDescent="0.2">
      <c r="B99" s="162"/>
      <c r="C99" s="162"/>
      <c r="D99" s="162"/>
      <c r="E99" s="162"/>
      <c r="F99" s="162"/>
      <c r="G99" s="162"/>
    </row>
    <row r="100" spans="2:7" ht="11.25" customHeight="1" x14ac:dyDescent="0.2">
      <c r="B100" s="162"/>
      <c r="C100" s="162"/>
      <c r="D100" s="162"/>
      <c r="E100" s="162"/>
      <c r="F100" s="162"/>
      <c r="G100" s="162"/>
    </row>
    <row r="101" spans="2:7" ht="11.25" customHeight="1" x14ac:dyDescent="0.2">
      <c r="B101" s="162"/>
      <c r="C101" s="162"/>
      <c r="D101" s="162"/>
      <c r="E101" s="162"/>
      <c r="F101" s="162"/>
      <c r="G101" s="162"/>
    </row>
    <row r="102" spans="2:7" ht="11.25" customHeight="1" x14ac:dyDescent="0.2">
      <c r="B102" s="162"/>
      <c r="C102" s="162"/>
      <c r="D102" s="162"/>
      <c r="E102" s="162"/>
      <c r="F102" s="162"/>
      <c r="G102" s="162"/>
    </row>
    <row r="103" spans="2:7" ht="11.25" customHeight="1" x14ac:dyDescent="0.2">
      <c r="B103" s="162"/>
      <c r="C103" s="162"/>
      <c r="D103" s="162"/>
      <c r="E103" s="162"/>
      <c r="F103" s="162"/>
      <c r="G103" s="162"/>
    </row>
    <row r="104" spans="2:7" ht="11.25" customHeight="1" x14ac:dyDescent="0.2">
      <c r="B104" s="162"/>
      <c r="C104" s="162"/>
      <c r="D104" s="162"/>
      <c r="E104" s="162"/>
      <c r="F104" s="162"/>
      <c r="G104" s="162"/>
    </row>
    <row r="105" spans="2:7" ht="11.25" customHeight="1" x14ac:dyDescent="0.2">
      <c r="B105" s="162"/>
      <c r="C105" s="162"/>
      <c r="D105" s="162"/>
      <c r="E105" s="162"/>
      <c r="F105" s="162"/>
      <c r="G105" s="162"/>
    </row>
    <row r="106" spans="2:7" ht="11.25" customHeight="1" x14ac:dyDescent="0.2">
      <c r="B106" s="162"/>
      <c r="C106" s="162"/>
      <c r="D106" s="162"/>
      <c r="E106" s="162"/>
      <c r="F106" s="162"/>
      <c r="G106" s="162"/>
    </row>
    <row r="107" spans="2:7" ht="11.25" customHeight="1" x14ac:dyDescent="0.2">
      <c r="B107" s="162"/>
      <c r="C107" s="162"/>
      <c r="D107" s="162"/>
      <c r="E107" s="162"/>
      <c r="F107" s="162"/>
      <c r="G107" s="162"/>
    </row>
    <row r="108" spans="2:7" ht="11.25" customHeight="1" x14ac:dyDescent="0.2">
      <c r="B108" s="162"/>
      <c r="C108" s="162"/>
      <c r="D108" s="162"/>
      <c r="E108" s="162"/>
      <c r="F108" s="162"/>
      <c r="G108" s="162"/>
    </row>
    <row r="109" spans="2:7" ht="11.25" customHeight="1" x14ac:dyDescent="0.2">
      <c r="B109" s="162"/>
      <c r="C109" s="162"/>
      <c r="D109" s="162"/>
      <c r="E109" s="162"/>
      <c r="F109" s="162"/>
      <c r="G109" s="162"/>
    </row>
    <row r="110" spans="2:7" ht="11.25" customHeight="1" x14ac:dyDescent="0.2">
      <c r="B110" s="162"/>
      <c r="C110" s="162"/>
      <c r="D110" s="162"/>
      <c r="E110" s="162"/>
      <c r="F110" s="162"/>
      <c r="G110" s="162"/>
    </row>
    <row r="111" spans="2:7" ht="11.25" customHeight="1" x14ac:dyDescent="0.2">
      <c r="B111" s="162"/>
      <c r="C111" s="162"/>
      <c r="D111" s="162"/>
      <c r="E111" s="162"/>
      <c r="F111" s="162"/>
      <c r="G111" s="162"/>
    </row>
    <row r="112" spans="2:7" ht="11.25" customHeight="1" x14ac:dyDescent="0.2">
      <c r="B112" s="162"/>
      <c r="C112" s="162"/>
      <c r="D112" s="162"/>
      <c r="E112" s="162"/>
      <c r="F112" s="162"/>
      <c r="G112" s="162"/>
    </row>
    <row r="113" spans="2:7" ht="11.25" customHeight="1" x14ac:dyDescent="0.2">
      <c r="B113" s="162"/>
      <c r="C113" s="162"/>
      <c r="D113" s="162"/>
      <c r="E113" s="162"/>
      <c r="F113" s="162"/>
      <c r="G113" s="162"/>
    </row>
    <row r="114" spans="2:7" ht="11.25" customHeight="1" x14ac:dyDescent="0.2">
      <c r="B114" s="162"/>
      <c r="C114" s="162"/>
      <c r="D114" s="162"/>
      <c r="E114" s="162"/>
      <c r="F114" s="162"/>
      <c r="G114" s="162"/>
    </row>
    <row r="115" spans="2:7" ht="11.25" customHeight="1" x14ac:dyDescent="0.2">
      <c r="B115" s="162"/>
      <c r="C115" s="162"/>
      <c r="D115" s="162"/>
      <c r="E115" s="162"/>
      <c r="F115" s="162"/>
      <c r="G115" s="162"/>
    </row>
    <row r="116" spans="2:7" ht="11.25" customHeight="1" x14ac:dyDescent="0.2">
      <c r="B116" s="162"/>
      <c r="C116" s="162"/>
      <c r="D116" s="162"/>
      <c r="E116" s="162"/>
      <c r="F116" s="162"/>
      <c r="G116" s="162"/>
    </row>
    <row r="117" spans="2:7" ht="11.25" customHeight="1" x14ac:dyDescent="0.2">
      <c r="B117" s="162"/>
      <c r="C117" s="162"/>
      <c r="D117" s="162"/>
      <c r="E117" s="162"/>
      <c r="F117" s="162"/>
      <c r="G117" s="162"/>
    </row>
    <row r="118" spans="2:7" ht="11.25" customHeight="1" x14ac:dyDescent="0.2">
      <c r="B118" s="162"/>
      <c r="C118" s="162"/>
      <c r="D118" s="162"/>
      <c r="E118" s="162"/>
      <c r="F118" s="162"/>
      <c r="G118" s="162"/>
    </row>
    <row r="119" spans="2:7" ht="11.25" customHeight="1" x14ac:dyDescent="0.2">
      <c r="B119" s="162"/>
      <c r="C119" s="162"/>
      <c r="D119" s="162"/>
      <c r="E119" s="162"/>
      <c r="F119" s="162"/>
      <c r="G119" s="162"/>
    </row>
    <row r="120" spans="2:7" ht="11.25" customHeight="1" x14ac:dyDescent="0.2">
      <c r="B120" s="162"/>
      <c r="C120" s="162"/>
      <c r="D120" s="162"/>
      <c r="E120" s="162"/>
      <c r="F120" s="162"/>
      <c r="G120" s="162"/>
    </row>
    <row r="121" spans="2:7" ht="11.25" customHeight="1" x14ac:dyDescent="0.2">
      <c r="B121" s="162"/>
      <c r="C121" s="162"/>
      <c r="D121" s="162"/>
      <c r="E121" s="162"/>
      <c r="F121" s="162"/>
      <c r="G121" s="162"/>
    </row>
    <row r="122" spans="2:7" ht="11.25" customHeight="1" x14ac:dyDescent="0.2">
      <c r="B122" s="162"/>
      <c r="C122" s="162"/>
      <c r="D122" s="162"/>
      <c r="E122" s="162"/>
      <c r="F122" s="162"/>
      <c r="G122" s="162"/>
    </row>
    <row r="123" spans="2:7" ht="11.25" customHeight="1" x14ac:dyDescent="0.2">
      <c r="B123" s="162"/>
      <c r="C123" s="162"/>
      <c r="D123" s="162"/>
      <c r="E123" s="162"/>
      <c r="F123" s="162"/>
      <c r="G123" s="162"/>
    </row>
    <row r="124" spans="2:7" ht="11.25" customHeight="1" x14ac:dyDescent="0.2">
      <c r="B124" s="162"/>
      <c r="C124" s="162"/>
      <c r="D124" s="162"/>
      <c r="E124" s="162"/>
      <c r="F124" s="162"/>
      <c r="G124" s="162"/>
    </row>
    <row r="125" spans="2:7" ht="11.25" customHeight="1" x14ac:dyDescent="0.2">
      <c r="B125" s="162"/>
      <c r="C125" s="162"/>
      <c r="D125" s="162"/>
      <c r="E125" s="162"/>
      <c r="F125" s="162"/>
      <c r="G125" s="162"/>
    </row>
    <row r="126" spans="2:7" ht="11.25" customHeight="1" x14ac:dyDescent="0.2">
      <c r="B126" s="162"/>
      <c r="C126" s="162"/>
      <c r="D126" s="162"/>
      <c r="E126" s="162"/>
      <c r="F126" s="162"/>
      <c r="G126" s="162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Olivo Aceite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2022-07-07T12:25:26Z</dcterms:modified>
</cp:coreProperties>
</file>