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carolinarivas/Desktop/Fichas 2022/Área Copiapó/"/>
    </mc:Choice>
  </mc:AlternateContent>
  <xr:revisionPtr revIDLastSave="0" documentId="13_ncr:1_{9E0B9B42-BBAA-EB49-85DE-2847ED0A3584}" xr6:coauthVersionLast="47" xr6:coauthVersionMax="47" xr10:uidLastSave="{00000000-0000-0000-0000-000000000000}"/>
  <bookViews>
    <workbookView xWindow="0" yWindow="500" windowWidth="28800" windowHeight="17420" xr2:uid="{00000000-000D-0000-FFFF-FFFF00000000}"/>
  </bookViews>
  <sheets>
    <sheet name="Olivo Mes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" l="1"/>
  <c r="G62" i="1"/>
  <c r="G61" i="1"/>
  <c r="G60" i="1"/>
  <c r="G59" i="1"/>
  <c r="G42" i="1"/>
  <c r="G41" i="1"/>
  <c r="G40" i="1"/>
  <c r="G39" i="1"/>
  <c r="G28" i="1"/>
  <c r="G27" i="1"/>
  <c r="G26" i="1"/>
  <c r="G25" i="1"/>
  <c r="G24" i="1"/>
  <c r="G23" i="1"/>
  <c r="G22" i="1"/>
  <c r="G48" i="1" l="1"/>
  <c r="G52" i="1" l="1"/>
  <c r="G51" i="1"/>
  <c r="G50" i="1"/>
  <c r="G49" i="1"/>
  <c r="G47" i="1"/>
  <c r="G54" i="1" l="1"/>
  <c r="G58" i="1"/>
  <c r="G63" i="1" s="1"/>
  <c r="G33" i="1" l="1"/>
  <c r="C86" i="1" l="1"/>
  <c r="G12" i="1"/>
  <c r="G38" i="1" l="1"/>
  <c r="G21" i="1"/>
  <c r="G29" i="1" s="1"/>
  <c r="G43" i="1" l="1"/>
  <c r="C84" i="1" s="1"/>
  <c r="C82" i="1"/>
  <c r="C85" i="1"/>
  <c r="G34" i="1"/>
  <c r="C83" i="1" s="1"/>
  <c r="G68" i="1"/>
  <c r="G65" i="1" l="1"/>
  <c r="G66" i="1" s="1"/>
  <c r="G67" i="1" l="1"/>
  <c r="C87" i="1"/>
  <c r="C88" i="1" l="1"/>
  <c r="D87" i="1" s="1"/>
  <c r="D93" i="1"/>
  <c r="C93" i="1"/>
  <c r="E93" i="1"/>
  <c r="G69" i="1"/>
  <c r="D85" i="1" l="1"/>
  <c r="D83" i="1"/>
  <c r="D82" i="1"/>
  <c r="D86" i="1"/>
  <c r="D84" i="1"/>
  <c r="D88" i="1" l="1"/>
</calcChain>
</file>

<file path=xl/sharedStrings.xml><?xml version="1.0" encoding="utf-8"?>
<sst xmlns="http://schemas.openxmlformats.org/spreadsheetml/2006/main" count="168" uniqueCount="111">
  <si>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</si>
  <si>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</si>
  <si>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</si>
  <si>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</si>
  <si>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</si>
  <si>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</si>
  <si>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</si>
  <si>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</si>
  <si>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</si>
  <si>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</si>
  <si>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</si>
  <si>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</si>
  <si>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</si>
  <si>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</si>
  <si>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</si>
  <si>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</si>
  <si>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</si>
  <si>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</si>
  <si>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</si>
  <si>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</si>
  <si>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</si>
  <si>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</si>
  <si>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</si>
  <si>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</si>
  <si>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</si>
  <si>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</si>
  <si>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</si>
  <si>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</si>
  <si>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</si>
  <si>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</si>
  <si>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</si>
  <si>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</si>
  <si>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</si>
  <si>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</si>
  <si>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</si>
  <si>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</si>
  <si>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</si>
  <si>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</si>
  <si>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</si>
  <si>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</si>
  <si>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</si>
  <si>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</si>
  <si>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</si>
  <si>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</si>
  <si>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</si>
  <si>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</si>
  <si>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</si>
  <si>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</si>
  <si>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</si>
  <si>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</si>
  <si>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</si>
  <si>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</si>
  <si>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</si>
  <si>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</si>
  <si>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</si>
  <si>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</si>
  <si>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</si>
  <si>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Atacama</t>
  </si>
  <si>
    <t>lt</t>
  </si>
  <si>
    <t>Copiapó</t>
  </si>
  <si>
    <t>Local</t>
  </si>
  <si>
    <t>Rendimiento (malla 25 kg/hà)</t>
  </si>
  <si>
    <t>Bajo</t>
  </si>
  <si>
    <t>Riegos</t>
  </si>
  <si>
    <t>Febrero</t>
  </si>
  <si>
    <t>Guano</t>
  </si>
  <si>
    <t>bidón</t>
  </si>
  <si>
    <t>RENDIMIENTO (Kg/Há)</t>
  </si>
  <si>
    <t>PRECIO ESPERADO ($/kg)</t>
  </si>
  <si>
    <t>Agosto</t>
  </si>
  <si>
    <t xml:space="preserve">Rastrajes </t>
  </si>
  <si>
    <t>saco</t>
  </si>
  <si>
    <t>Abril a Julio</t>
  </si>
  <si>
    <t>Mantención sistema riego</t>
  </si>
  <si>
    <t>Incorporacion rastrojos de poda</t>
  </si>
  <si>
    <t>Aplicación guano</t>
  </si>
  <si>
    <t>Mano obra $/Kgs aceituna cosechada</t>
  </si>
  <si>
    <t>Kgs</t>
  </si>
  <si>
    <t>Anual</t>
  </si>
  <si>
    <t>Oct - Noviembre</t>
  </si>
  <si>
    <t>Abril a julio</t>
  </si>
  <si>
    <t>Limpia</t>
  </si>
  <si>
    <t>Aplic. de insecticida y fertilización foliar</t>
  </si>
  <si>
    <t>Octubre</t>
  </si>
  <si>
    <t>Octubre a Marzo</t>
  </si>
  <si>
    <t>Agosto a Marzo</t>
  </si>
  <si>
    <t>Nitrato Potasio</t>
  </si>
  <si>
    <t>sc 25 Kgs.</t>
  </si>
  <si>
    <t>Fosfato mono-amónico cristalizado</t>
  </si>
  <si>
    <t>Aceite Winspary miscible x 5 lts.</t>
  </si>
  <si>
    <t>Lorsban 4EC</t>
  </si>
  <si>
    <t>Applaud 25WP</t>
  </si>
  <si>
    <t xml:space="preserve"> Un.</t>
  </si>
  <si>
    <t>Olivo Mesa</t>
  </si>
  <si>
    <t>Sevillana</t>
  </si>
  <si>
    <t>Poda altura y mantenimiento</t>
  </si>
  <si>
    <t>Selección aceitunas</t>
  </si>
  <si>
    <t>Proceso elaboración aceitunas / conservación</t>
  </si>
  <si>
    <t>Chipiado de restos de poda</t>
  </si>
  <si>
    <t>Nitrato de calcio</t>
  </si>
  <si>
    <t>Electricidad para riego y bodega</t>
  </si>
  <si>
    <t>Bolsa envasar sellable</t>
  </si>
  <si>
    <t>Sal</t>
  </si>
  <si>
    <t>Ácido Acético</t>
  </si>
  <si>
    <t>Recuperacion Tambor 230 litros, tapa y rejilla</t>
  </si>
  <si>
    <t>Anual / 12 meses</t>
  </si>
  <si>
    <t>Heladas - Sequía</t>
  </si>
  <si>
    <t>ESCENARIOS COSTO UNITARIO  ($/Kg)</t>
  </si>
  <si>
    <t>Costo unitario ($/Kg) (*)</t>
  </si>
  <si>
    <r>
      <rPr>
        <u/>
        <sz val="12"/>
        <color indexed="8"/>
        <rFont val="Arial"/>
        <family val="2"/>
      </rPr>
      <t>Fuente</t>
    </r>
    <r>
      <rPr>
        <sz val="12"/>
        <color indexed="8"/>
        <rFont val="Arial"/>
        <family val="2"/>
      </rPr>
      <t>: INDAP</t>
    </r>
  </si>
  <si>
    <r>
      <rPr>
        <b/>
        <u/>
        <sz val="12"/>
        <color indexed="8"/>
        <rFont val="Arial"/>
        <family val="2"/>
      </rPr>
      <t>Notas</t>
    </r>
    <r>
      <rPr>
        <b/>
        <sz val="12"/>
        <color indexed="8"/>
        <rFont val="Arial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</si>
</sst>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 * #,##0_ ;_ * \-#,##0_ ;_ * &quot;-&quot;_ ;_ @_ "/>
    <numFmt numFmtId="165" formatCode="_ * #,##0.00_ ;_ * \-#,##0.00_ ;_ * &quot;-&quot;??_ ;_ @_ 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  <numFmt numFmtId="169" formatCode="_-* #,##0.0_-;\-* #,##0.0_-;_-* &quot;-&quot;??_-;_-@_-"/>
    <numFmt numFmtId="170" formatCode="0.0"/>
  </numFmts>
  <fonts count="12" x14ac:knownFonts="1">
    <font>
      <sz val="11"/>
      <color indexed="8"/>
      <name val="Calibri"/>
    </font>
    <font>
      <sz val="11"/>
      <color indexed="8"/>
      <name val="Calibri"/>
      <family val="2"/>
    </font>
    <font>
      <sz val="12"/>
      <color indexed="8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2"/>
      <color theme="1"/>
      <name val="Arial"/>
      <family val="2"/>
    </font>
    <font>
      <b/>
      <i/>
      <sz val="12"/>
      <color indexed="9"/>
      <name val="Arial"/>
      <family val="2"/>
    </font>
    <font>
      <sz val="12"/>
      <name val="Arial"/>
      <family val="2"/>
    </font>
    <font>
      <u/>
      <sz val="12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color indexed="15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</borders>
  <cellStyleXfs count="3">
    <xf numFmtId="0" fontId="0" fillId="0" borderId="0" applyNumberFormat="0" applyFill="0" applyBorder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6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0" fontId="0" fillId="2" borderId="17" xfId="0" applyFont="1" applyFill="1" applyBorder="1" applyAlignment="1"/>
    <xf numFmtId="0" fontId="0" fillId="2" borderId="21" xfId="0" applyFont="1" applyFill="1" applyBorder="1" applyAlignment="1"/>
    <xf numFmtId="0" fontId="0" fillId="0" borderId="19" xfId="0" applyNumberFormat="1" applyFont="1" applyBorder="1" applyAlignment="1"/>
    <xf numFmtId="168" fontId="0" fillId="0" borderId="0" xfId="0" applyNumberFormat="1" applyFont="1" applyAlignment="1"/>
    <xf numFmtId="164" fontId="0" fillId="0" borderId="0" xfId="2" applyFont="1" applyAlignment="1"/>
    <xf numFmtId="0" fontId="2" fillId="2" borderId="2" xfId="0" applyFont="1" applyFill="1" applyBorder="1" applyAlignment="1"/>
    <xf numFmtId="0" fontId="2" fillId="2" borderId="56" xfId="0" applyFont="1" applyFill="1" applyBorder="1" applyAlignment="1"/>
    <xf numFmtId="0" fontId="2" fillId="2" borderId="1" xfId="0" applyFont="1" applyFill="1" applyBorder="1" applyAlignment="1"/>
    <xf numFmtId="0" fontId="2" fillId="2" borderId="3" xfId="0" applyFont="1" applyFill="1" applyBorder="1" applyAlignment="1"/>
    <xf numFmtId="49" fontId="3" fillId="3" borderId="54" xfId="0" applyNumberFormat="1" applyFont="1" applyFill="1" applyBorder="1" applyAlignment="1">
      <alignment vertical="center" wrapText="1"/>
    </xf>
    <xf numFmtId="0" fontId="2" fillId="0" borderId="53" xfId="0" applyFont="1" applyBorder="1" applyAlignment="1">
      <alignment horizontal="left" vertical="center" wrapText="1"/>
    </xf>
    <xf numFmtId="0" fontId="2" fillId="2" borderId="55" xfId="0" applyFont="1" applyFill="1" applyBorder="1" applyAlignment="1"/>
    <xf numFmtId="49" fontId="4" fillId="3" borderId="5" xfId="0" applyNumberFormat="1" applyFont="1" applyFill="1" applyBorder="1" applyAlignment="1">
      <alignment wrapText="1"/>
    </xf>
    <xf numFmtId="0" fontId="4" fillId="4" borderId="58" xfId="0" applyFont="1" applyFill="1" applyBorder="1" applyAlignment="1">
      <alignment wrapText="1"/>
    </xf>
    <xf numFmtId="3" fontId="2" fillId="0" borderId="53" xfId="0" applyNumberFormat="1" applyFont="1" applyBorder="1"/>
    <xf numFmtId="49" fontId="2" fillId="2" borderId="54" xfId="0" applyNumberFormat="1" applyFont="1" applyFill="1" applyBorder="1" applyAlignment="1">
      <alignment vertical="center" wrapText="1"/>
    </xf>
    <xf numFmtId="0" fontId="2" fillId="0" borderId="53" xfId="0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wrapText="1"/>
    </xf>
    <xf numFmtId="0" fontId="2" fillId="2" borderId="58" xfId="0" applyFont="1" applyFill="1" applyBorder="1" applyAlignment="1">
      <alignment wrapText="1"/>
    </xf>
    <xf numFmtId="168" fontId="2" fillId="11" borderId="53" xfId="1" applyNumberFormat="1" applyFont="1" applyFill="1" applyBorder="1" applyAlignment="1">
      <alignment horizontal="right"/>
    </xf>
    <xf numFmtId="168" fontId="2" fillId="0" borderId="53" xfId="1" applyNumberFormat="1" applyFont="1" applyFill="1" applyBorder="1"/>
    <xf numFmtId="0" fontId="5" fillId="0" borderId="53" xfId="0" applyFont="1" applyBorder="1" applyAlignment="1">
      <alignment horizontal="left" vertical="center" wrapText="1"/>
    </xf>
    <xf numFmtId="49" fontId="2" fillId="2" borderId="5" xfId="0" applyNumberFormat="1" applyFont="1" applyFill="1" applyBorder="1" applyAlignment="1"/>
    <xf numFmtId="0" fontId="2" fillId="2" borderId="58" xfId="0" applyFont="1" applyFill="1" applyBorder="1" applyAlignment="1"/>
    <xf numFmtId="0" fontId="2" fillId="11" borderId="53" xfId="0" applyFont="1" applyFill="1" applyBorder="1" applyAlignment="1">
      <alignment horizontal="right" wrapText="1"/>
    </xf>
    <xf numFmtId="0" fontId="2" fillId="11" borderId="53" xfId="0" applyFont="1" applyFill="1" applyBorder="1" applyAlignment="1">
      <alignment horizontal="right"/>
    </xf>
    <xf numFmtId="14" fontId="5" fillId="10" borderId="53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/>
    <xf numFmtId="0" fontId="2" fillId="2" borderId="58" xfId="0" applyFont="1" applyFill="1" applyBorder="1" applyAlignment="1"/>
    <xf numFmtId="0" fontId="2" fillId="2" borderId="6" xfId="0" applyFont="1" applyFill="1" applyBorder="1" applyAlignment="1">
      <alignment wrapText="1"/>
    </xf>
    <xf numFmtId="14" fontId="2" fillId="2" borderId="57" xfId="0" applyNumberFormat="1" applyFont="1" applyFill="1" applyBorder="1" applyAlignment="1"/>
    <xf numFmtId="0" fontId="2" fillId="2" borderId="7" xfId="0" applyFont="1" applyFill="1" applyBorder="1" applyAlignment="1"/>
    <xf numFmtId="0" fontId="2" fillId="2" borderId="57" xfId="0" applyFont="1" applyFill="1" applyBorder="1" applyAlignment="1">
      <alignment horizontal="justify" wrapText="1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3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wrapText="1"/>
    </xf>
    <xf numFmtId="0" fontId="2" fillId="0" borderId="53" xfId="0" applyFont="1" applyFill="1" applyBorder="1" applyAlignment="1">
      <alignment horizontal="center" wrapText="1"/>
    </xf>
    <xf numFmtId="168" fontId="5" fillId="0" borderId="53" xfId="1" applyNumberFormat="1" applyFont="1" applyFill="1" applyBorder="1" applyAlignment="1">
      <alignment horizontal="center" wrapText="1"/>
    </xf>
    <xf numFmtId="168" fontId="5" fillId="0" borderId="59" xfId="1" applyNumberFormat="1" applyFont="1" applyFill="1" applyBorder="1"/>
    <xf numFmtId="0" fontId="2" fillId="0" borderId="53" xfId="0" applyFont="1" applyFill="1" applyBorder="1" applyAlignment="1">
      <alignment horizontal="center"/>
    </xf>
    <xf numFmtId="49" fontId="4" fillId="3" borderId="5" xfId="0" applyNumberFormat="1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3" fontId="4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3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3" fillId="3" borderId="62" xfId="0" applyNumberFormat="1" applyFont="1" applyFill="1" applyBorder="1" applyAlignment="1">
      <alignment horizontal="center" vertical="center"/>
    </xf>
    <xf numFmtId="49" fontId="3" fillId="3" borderId="62" xfId="0" applyNumberFormat="1" applyFont="1" applyFill="1" applyBorder="1" applyAlignment="1">
      <alignment horizontal="center" vertical="center" wrapText="1"/>
    </xf>
    <xf numFmtId="0" fontId="2" fillId="0" borderId="59" xfId="0" applyFont="1" applyFill="1" applyBorder="1" applyAlignment="1">
      <alignment wrapText="1"/>
    </xf>
    <xf numFmtId="168" fontId="2" fillId="0" borderId="53" xfId="1" applyNumberFormat="1" applyFont="1" applyFill="1" applyBorder="1" applyAlignment="1">
      <alignment horizontal="center" wrapText="1"/>
    </xf>
    <xf numFmtId="168" fontId="5" fillId="0" borderId="53" xfId="1" applyNumberFormat="1" applyFont="1" applyFill="1" applyBorder="1" applyAlignment="1">
      <alignment wrapText="1"/>
    </xf>
    <xf numFmtId="49" fontId="4" fillId="3" borderId="13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3" fontId="4" fillId="3" borderId="13" xfId="0" applyNumberFormat="1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3" fillId="3" borderId="11" xfId="0" applyNumberFormat="1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 wrapText="1"/>
    </xf>
    <xf numFmtId="168" fontId="2" fillId="0" borderId="59" xfId="1" applyNumberFormat="1" applyFont="1" applyFill="1" applyBorder="1" applyAlignment="1">
      <alignment horizontal="center" wrapText="1"/>
    </xf>
    <xf numFmtId="168" fontId="5" fillId="0" borderId="59" xfId="1" applyNumberFormat="1" applyFont="1" applyFill="1" applyBorder="1" applyAlignment="1">
      <alignment wrapText="1"/>
    </xf>
    <xf numFmtId="0" fontId="2" fillId="0" borderId="60" xfId="0" applyFont="1" applyFill="1" applyBorder="1" applyAlignment="1">
      <alignment wrapText="1"/>
    </xf>
    <xf numFmtId="0" fontId="2" fillId="0" borderId="60" xfId="0" applyFont="1" applyFill="1" applyBorder="1" applyAlignment="1">
      <alignment horizontal="center" wrapText="1"/>
    </xf>
    <xf numFmtId="0" fontId="2" fillId="0" borderId="61" xfId="0" applyFont="1" applyFill="1" applyBorder="1" applyAlignment="1">
      <alignment wrapText="1"/>
    </xf>
    <xf numFmtId="49" fontId="3" fillId="5" borderId="62" xfId="0" applyNumberFormat="1" applyFont="1" applyFill="1" applyBorder="1" applyAlignment="1">
      <alignment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49" fontId="3" fillId="3" borderId="53" xfId="0" applyNumberFormat="1" applyFont="1" applyFill="1" applyBorder="1" applyAlignment="1">
      <alignment horizontal="center" vertical="center" wrapText="1"/>
    </xf>
    <xf numFmtId="0" fontId="7" fillId="0" borderId="53" xfId="0" applyFont="1" applyFill="1" applyBorder="1" applyAlignment="1">
      <alignment horizontal="left" vertical="center" wrapText="1"/>
    </xf>
    <xf numFmtId="0" fontId="7" fillId="0" borderId="53" xfId="0" applyFont="1" applyFill="1" applyBorder="1" applyAlignment="1">
      <alignment horizontal="center" vertical="center" wrapText="1"/>
    </xf>
    <xf numFmtId="169" fontId="7" fillId="0" borderId="53" xfId="0" applyNumberFormat="1" applyFont="1" applyFill="1" applyBorder="1" applyAlignment="1">
      <alignment horizontal="center" vertical="center" wrapText="1"/>
    </xf>
    <xf numFmtId="168" fontId="7" fillId="0" borderId="53" xfId="1" applyNumberFormat="1" applyFont="1" applyFill="1" applyBorder="1" applyAlignment="1">
      <alignment horizontal="center" vertical="center" wrapText="1"/>
    </xf>
    <xf numFmtId="168" fontId="2" fillId="0" borderId="53" xfId="1" applyNumberFormat="1" applyFont="1" applyFill="1" applyBorder="1" applyAlignment="1">
      <alignment wrapText="1"/>
    </xf>
    <xf numFmtId="169" fontId="2" fillId="0" borderId="53" xfId="1" applyNumberFormat="1" applyFont="1" applyFill="1" applyBorder="1" applyAlignment="1">
      <alignment horizontal="center" vertical="center" wrapText="1"/>
    </xf>
    <xf numFmtId="0" fontId="2" fillId="2" borderId="22" xfId="0" applyFont="1" applyFill="1" applyBorder="1" applyAlignment="1"/>
    <xf numFmtId="0" fontId="2" fillId="2" borderId="22" xfId="0" applyFont="1" applyFill="1" applyBorder="1" applyAlignment="1">
      <alignment horizontal="center"/>
    </xf>
    <xf numFmtId="3" fontId="2" fillId="2" borderId="22" xfId="0" applyNumberFormat="1" applyFont="1" applyFill="1" applyBorder="1" applyAlignment="1"/>
    <xf numFmtId="49" fontId="3" fillId="5" borderId="53" xfId="0" applyNumberFormat="1" applyFont="1" applyFill="1" applyBorder="1" applyAlignment="1">
      <alignment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vertical="center"/>
    </xf>
    <xf numFmtId="49" fontId="3" fillId="3" borderId="53" xfId="0" applyNumberFormat="1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left" vertical="center"/>
    </xf>
    <xf numFmtId="170" fontId="7" fillId="0" borderId="53" xfId="0" applyNumberFormat="1" applyFont="1" applyFill="1" applyBorder="1" applyAlignment="1">
      <alignment horizontal="right" vertical="center" wrapText="1"/>
    </xf>
    <xf numFmtId="168" fontId="7" fillId="0" borderId="53" xfId="1" applyNumberFormat="1" applyFont="1" applyFill="1" applyBorder="1" applyAlignment="1">
      <alignment horizontal="left" vertical="center" wrapText="1"/>
    </xf>
    <xf numFmtId="0" fontId="2" fillId="0" borderId="53" xfId="0" applyFont="1" applyBorder="1"/>
    <xf numFmtId="168" fontId="2" fillId="0" borderId="53" xfId="1" applyNumberFormat="1" applyFont="1" applyBorder="1" applyAlignment="1">
      <alignment horizontal="center"/>
    </xf>
    <xf numFmtId="170" fontId="2" fillId="0" borderId="53" xfId="0" applyNumberFormat="1" applyFont="1" applyBorder="1"/>
    <xf numFmtId="168" fontId="2" fillId="0" borderId="53" xfId="1" applyNumberFormat="1" applyFont="1" applyBorder="1"/>
    <xf numFmtId="49" fontId="4" fillId="3" borderId="53" xfId="0" applyNumberFormat="1" applyFont="1" applyFill="1" applyBorder="1" applyAlignment="1">
      <alignment vertical="center"/>
    </xf>
    <xf numFmtId="0" fontId="4" fillId="3" borderId="53" xfId="0" applyFont="1" applyFill="1" applyBorder="1" applyAlignment="1">
      <alignment horizontal="center" vertical="center"/>
    </xf>
    <xf numFmtId="0" fontId="4" fillId="3" borderId="53" xfId="0" applyFont="1" applyFill="1" applyBorder="1" applyAlignment="1">
      <alignment vertical="center"/>
    </xf>
    <xf numFmtId="3" fontId="4" fillId="3" borderId="53" xfId="0" applyNumberFormat="1" applyFont="1" applyFill="1" applyBorder="1" applyAlignment="1">
      <alignment vertical="center"/>
    </xf>
    <xf numFmtId="0" fontId="2" fillId="2" borderId="63" xfId="0" applyFont="1" applyFill="1" applyBorder="1" applyAlignment="1"/>
    <xf numFmtId="3" fontId="2" fillId="2" borderId="63" xfId="0" applyNumberFormat="1" applyFont="1" applyFill="1" applyBorder="1" applyAlignment="1"/>
    <xf numFmtId="49" fontId="3" fillId="5" borderId="23" xfId="0" applyNumberFormat="1" applyFont="1" applyFill="1" applyBorder="1" applyAlignment="1">
      <alignment vertical="center"/>
    </xf>
    <xf numFmtId="0" fontId="3" fillId="5" borderId="24" xfId="0" applyFont="1" applyFill="1" applyBorder="1" applyAlignment="1">
      <alignment vertical="center"/>
    </xf>
    <xf numFmtId="166" fontId="3" fillId="5" borderId="25" xfId="0" applyNumberFormat="1" applyFont="1" applyFill="1" applyBorder="1" applyAlignment="1">
      <alignment vertical="center"/>
    </xf>
    <xf numFmtId="49" fontId="3" fillId="3" borderId="26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166" fontId="3" fillId="3" borderId="27" xfId="0" applyNumberFormat="1" applyFont="1" applyFill="1" applyBorder="1" applyAlignment="1">
      <alignment vertical="center"/>
    </xf>
    <xf numFmtId="49" fontId="3" fillId="5" borderId="26" xfId="0" applyNumberFormat="1" applyFont="1" applyFill="1" applyBorder="1" applyAlignment="1">
      <alignment vertical="center"/>
    </xf>
    <xf numFmtId="0" fontId="3" fillId="5" borderId="13" xfId="0" applyFont="1" applyFill="1" applyBorder="1" applyAlignment="1">
      <alignment vertical="center"/>
    </xf>
    <xf numFmtId="166" fontId="3" fillId="5" borderId="27" xfId="0" applyNumberFormat="1" applyFont="1" applyFill="1" applyBorder="1" applyAlignment="1">
      <alignment vertical="center"/>
    </xf>
    <xf numFmtId="49" fontId="3" fillId="5" borderId="28" xfId="0" applyNumberFormat="1" applyFont="1" applyFill="1" applyBorder="1" applyAlignment="1">
      <alignment vertical="center"/>
    </xf>
    <xf numFmtId="0" fontId="3" fillId="5" borderId="29" xfId="0" applyFont="1" applyFill="1" applyBorder="1" applyAlignment="1">
      <alignment vertical="center"/>
    </xf>
    <xf numFmtId="166" fontId="3" fillId="6" borderId="30" xfId="0" applyNumberFormat="1" applyFont="1" applyFill="1" applyBorder="1" applyAlignment="1">
      <alignment vertical="center"/>
    </xf>
    <xf numFmtId="49" fontId="2" fillId="2" borderId="19" xfId="0" applyNumberFormat="1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166" fontId="3" fillId="2" borderId="19" xfId="0" applyNumberFormat="1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49" fontId="9" fillId="2" borderId="41" xfId="0" applyNumberFormat="1" applyFont="1" applyFill="1" applyBorder="1" applyAlignment="1">
      <alignment vertical="center"/>
    </xf>
    <xf numFmtId="0" fontId="2" fillId="2" borderId="42" xfId="0" applyFont="1" applyFill="1" applyBorder="1" applyAlignment="1"/>
    <xf numFmtId="0" fontId="2" fillId="2" borderId="43" xfId="0" applyFont="1" applyFill="1" applyBorder="1" applyAlignment="1"/>
    <xf numFmtId="49" fontId="2" fillId="2" borderId="44" xfId="0" applyNumberFormat="1" applyFont="1" applyFill="1" applyBorder="1" applyAlignment="1">
      <alignment vertical="center"/>
    </xf>
    <xf numFmtId="0" fontId="2" fillId="2" borderId="19" xfId="0" applyFont="1" applyFill="1" applyBorder="1" applyAlignment="1"/>
    <xf numFmtId="0" fontId="2" fillId="2" borderId="45" xfId="0" applyFont="1" applyFill="1" applyBorder="1" applyAlignment="1"/>
    <xf numFmtId="49" fontId="2" fillId="2" borderId="46" xfId="0" applyNumberFormat="1" applyFont="1" applyFill="1" applyBorder="1" applyAlignment="1">
      <alignment vertical="center"/>
    </xf>
    <xf numFmtId="0" fontId="2" fillId="2" borderId="47" xfId="0" applyFont="1" applyFill="1" applyBorder="1" applyAlignment="1"/>
    <xf numFmtId="0" fontId="2" fillId="2" borderId="48" xfId="0" applyFont="1" applyFill="1" applyBorder="1" applyAlignment="1"/>
    <xf numFmtId="49" fontId="11" fillId="9" borderId="38" xfId="0" applyNumberFormat="1" applyFont="1" applyFill="1" applyBorder="1" applyAlignment="1">
      <alignment vertical="center"/>
    </xf>
    <xf numFmtId="0" fontId="9" fillId="9" borderId="39" xfId="0" applyFont="1" applyFill="1" applyBorder="1" applyAlignment="1">
      <alignment vertical="center"/>
    </xf>
    <xf numFmtId="0" fontId="2" fillId="9" borderId="40" xfId="0" applyFont="1" applyFill="1" applyBorder="1" applyAlignment="1"/>
    <xf numFmtId="0" fontId="2" fillId="7" borderId="19" xfId="0" applyFont="1" applyFill="1" applyBorder="1" applyAlignment="1"/>
    <xf numFmtId="49" fontId="9" fillId="8" borderId="31" xfId="0" applyNumberFormat="1" applyFont="1" applyFill="1" applyBorder="1" applyAlignment="1">
      <alignment vertical="center"/>
    </xf>
    <xf numFmtId="49" fontId="9" fillId="8" borderId="20" xfId="0" applyNumberFormat="1" applyFont="1" applyFill="1" applyBorder="1" applyAlignment="1">
      <alignment vertical="center"/>
    </xf>
    <xf numFmtId="49" fontId="2" fillId="8" borderId="32" xfId="0" applyNumberFormat="1" applyFont="1" applyFill="1" applyBorder="1" applyAlignment="1"/>
    <xf numFmtId="49" fontId="9" fillId="2" borderId="33" xfId="0" applyNumberFormat="1" applyFont="1" applyFill="1" applyBorder="1" applyAlignment="1">
      <alignment vertical="center"/>
    </xf>
    <xf numFmtId="3" fontId="9" fillId="2" borderId="5" xfId="0" applyNumberFormat="1" applyFont="1" applyFill="1" applyBorder="1" applyAlignment="1">
      <alignment vertical="center"/>
    </xf>
    <xf numFmtId="9" fontId="2" fillId="2" borderId="34" xfId="0" applyNumberFormat="1" applyFont="1" applyFill="1" applyBorder="1" applyAlignment="1"/>
    <xf numFmtId="167" fontId="9" fillId="2" borderId="5" xfId="0" applyNumberFormat="1" applyFont="1" applyFill="1" applyBorder="1" applyAlignment="1">
      <alignment vertical="center"/>
    </xf>
    <xf numFmtId="0" fontId="3" fillId="7" borderId="19" xfId="0" applyFont="1" applyFill="1" applyBorder="1" applyAlignment="1">
      <alignment vertical="center"/>
    </xf>
    <xf numFmtId="49" fontId="9" fillId="8" borderId="35" xfId="0" applyNumberFormat="1" applyFont="1" applyFill="1" applyBorder="1" applyAlignment="1">
      <alignment vertical="center"/>
    </xf>
    <xf numFmtId="167" fontId="9" fillId="8" borderId="36" xfId="0" applyNumberFormat="1" applyFont="1" applyFill="1" applyBorder="1" applyAlignment="1">
      <alignment vertical="center"/>
    </xf>
    <xf numFmtId="9" fontId="9" fillId="8" borderId="37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3" fillId="9" borderId="18" xfId="0" applyFont="1" applyFill="1" applyBorder="1" applyAlignment="1">
      <alignment vertical="center"/>
    </xf>
    <xf numFmtId="49" fontId="11" fillId="9" borderId="19" xfId="0" applyNumberFormat="1" applyFont="1" applyFill="1" applyBorder="1" applyAlignment="1">
      <alignment vertical="center"/>
    </xf>
    <xf numFmtId="0" fontId="3" fillId="9" borderId="19" xfId="0" applyFont="1" applyFill="1" applyBorder="1" applyAlignment="1">
      <alignment vertical="center"/>
    </xf>
    <xf numFmtId="0" fontId="3" fillId="9" borderId="49" xfId="0" applyFont="1" applyFill="1" applyBorder="1" applyAlignment="1">
      <alignment vertical="center"/>
    </xf>
    <xf numFmtId="0" fontId="3" fillId="7" borderId="18" xfId="0" applyFont="1" applyFill="1" applyBorder="1" applyAlignment="1">
      <alignment vertical="center"/>
    </xf>
    <xf numFmtId="49" fontId="9" fillId="8" borderId="50" xfId="0" applyNumberFormat="1" applyFont="1" applyFill="1" applyBorder="1" applyAlignment="1">
      <alignment vertical="center"/>
    </xf>
    <xf numFmtId="164" fontId="9" fillId="8" borderId="51" xfId="2" applyFont="1" applyFill="1" applyBorder="1" applyAlignment="1">
      <alignment vertical="center"/>
    </xf>
    <xf numFmtId="164" fontId="9" fillId="8" borderId="52" xfId="2" applyFont="1" applyFill="1" applyBorder="1" applyAlignment="1">
      <alignment vertical="center"/>
    </xf>
    <xf numFmtId="0" fontId="9" fillId="7" borderId="19" xfId="0" applyFont="1" applyFill="1" applyBorder="1" applyAlignment="1">
      <alignment vertical="center"/>
    </xf>
    <xf numFmtId="166" fontId="9" fillId="2" borderId="19" xfId="0" applyNumberFormat="1" applyFont="1" applyFill="1" applyBorder="1" applyAlignment="1">
      <alignment vertical="center"/>
    </xf>
    <xf numFmtId="167" fontId="9" fillId="8" borderId="37" xfId="0" applyNumberFormat="1" applyFont="1" applyFill="1" applyBorder="1" applyAlignment="1">
      <alignment vertical="center"/>
    </xf>
    <xf numFmtId="0" fontId="2" fillId="0" borderId="0" xfId="0" applyNumberFormat="1" applyFont="1" applyAlignment="1"/>
  </cellXfs>
  <cellStyles count="3">
    <cellStyle name="Millares" xfId="1" builtinId="3"/>
    <cellStyle name="Millares [0]" xfId="2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1130300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241"/>
  <sheetViews>
    <sheetView showGridLines="0" tabSelected="1" zoomScaleNormal="100" workbookViewId="0">
      <selection activeCell="F84" sqref="F84"/>
    </sheetView>
  </sheetViews>
  <sheetFormatPr baseColWidth="10" defaultColWidth="10.83203125" defaultRowHeight="11.25" customHeight="1" x14ac:dyDescent="0.2"/>
  <cols>
    <col min="1" max="1" width="4.5" style="1" customWidth="1"/>
    <col min="2" max="2" width="27.83203125" style="1" customWidth="1"/>
    <col min="3" max="3" width="25.1640625" style="1" customWidth="1"/>
    <col min="4" max="4" width="14.6640625" style="1" customWidth="1"/>
    <col min="5" max="5" width="19.33203125" style="1" customWidth="1"/>
    <col min="6" max="6" width="22.1640625" style="1" customWidth="1"/>
    <col min="7" max="7" width="19.6640625" style="1" customWidth="1"/>
    <col min="8" max="255" width="10.83203125" style="1" customWidth="1"/>
  </cols>
  <sheetData>
    <row r="1" spans="1:7" ht="15" customHeight="1" x14ac:dyDescent="0.2">
      <c r="A1" s="2"/>
      <c r="B1" s="2"/>
      <c r="C1" s="2"/>
      <c r="D1" s="2"/>
      <c r="E1" s="2"/>
      <c r="F1" s="2"/>
      <c r="G1" s="2"/>
    </row>
    <row r="2" spans="1:7" ht="15" customHeight="1" x14ac:dyDescent="0.2">
      <c r="A2" s="2"/>
      <c r="B2" s="2"/>
      <c r="C2" s="2"/>
      <c r="D2" s="2"/>
      <c r="E2" s="2"/>
      <c r="F2" s="2"/>
      <c r="G2" s="2"/>
    </row>
    <row r="3" spans="1:7" ht="15" customHeight="1" x14ac:dyDescent="0.2">
      <c r="A3" s="2"/>
      <c r="B3" s="2"/>
      <c r="C3" s="2"/>
      <c r="D3" s="2"/>
      <c r="E3" s="2"/>
      <c r="F3" s="2"/>
      <c r="G3" s="2"/>
    </row>
    <row r="4" spans="1:7" ht="15" customHeight="1" x14ac:dyDescent="0.2">
      <c r="A4" s="2"/>
      <c r="B4" s="2"/>
      <c r="C4" s="2"/>
      <c r="D4" s="2"/>
      <c r="E4" s="2"/>
      <c r="F4" s="2"/>
      <c r="G4" s="2"/>
    </row>
    <row r="5" spans="1:7" ht="15" customHeight="1" x14ac:dyDescent="0.2">
      <c r="A5" s="2"/>
      <c r="B5" s="2"/>
      <c r="C5" s="2"/>
      <c r="D5" s="2"/>
      <c r="E5" s="2"/>
      <c r="F5" s="2"/>
      <c r="G5" s="2"/>
    </row>
    <row r="6" spans="1:7" ht="15" customHeight="1" x14ac:dyDescent="0.2">
      <c r="A6" s="2"/>
      <c r="B6" s="2"/>
      <c r="C6" s="2"/>
      <c r="D6" s="2"/>
      <c r="E6" s="2"/>
      <c r="F6" s="2"/>
      <c r="G6" s="2"/>
    </row>
    <row r="7" spans="1:7" ht="15" customHeight="1" x14ac:dyDescent="0.2">
      <c r="A7" s="2"/>
      <c r="B7" s="2"/>
      <c r="C7" s="2"/>
      <c r="D7" s="2"/>
      <c r="E7" s="2"/>
      <c r="F7" s="2"/>
      <c r="G7" s="2"/>
    </row>
    <row r="8" spans="1:7" ht="15" customHeight="1" x14ac:dyDescent="0.2">
      <c r="A8" s="2"/>
      <c r="B8" s="10"/>
      <c r="C8" s="11"/>
      <c r="D8" s="12"/>
      <c r="E8" s="13"/>
      <c r="F8" s="13"/>
      <c r="G8" s="11"/>
    </row>
    <row r="9" spans="1:7" ht="17.25" customHeight="1" x14ac:dyDescent="0.2">
      <c r="A9" s="3"/>
      <c r="B9" s="14" t="s">
        <v>0</v>
      </c>
      <c r="C9" s="15" t="s">
        <v>93</v>
      </c>
      <c r="D9" s="16"/>
      <c r="E9" s="17" t="s">
        <v>67</v>
      </c>
      <c r="F9" s="18"/>
      <c r="G9" s="19">
        <v>5500</v>
      </c>
    </row>
    <row r="10" spans="1:7" ht="15" customHeight="1" x14ac:dyDescent="0.2">
      <c r="A10" s="3"/>
      <c r="B10" s="20" t="s">
        <v>1</v>
      </c>
      <c r="C10" s="21" t="s">
        <v>94</v>
      </c>
      <c r="D10" s="16"/>
      <c r="E10" s="22" t="s">
        <v>2</v>
      </c>
      <c r="F10" s="23"/>
      <c r="G10" s="24" t="s">
        <v>72</v>
      </c>
    </row>
    <row r="11" spans="1:7" ht="14.25" customHeight="1" x14ac:dyDescent="0.2">
      <c r="A11" s="3"/>
      <c r="B11" s="20" t="s">
        <v>3</v>
      </c>
      <c r="C11" s="15" t="s">
        <v>62</v>
      </c>
      <c r="D11" s="16"/>
      <c r="E11" s="22" t="s">
        <v>68</v>
      </c>
      <c r="F11" s="23"/>
      <c r="G11" s="25">
        <v>2345</v>
      </c>
    </row>
    <row r="12" spans="1:7" ht="15.75" customHeight="1" x14ac:dyDescent="0.2">
      <c r="A12" s="3"/>
      <c r="B12" s="20" t="s">
        <v>4</v>
      </c>
      <c r="C12" s="26" t="s">
        <v>57</v>
      </c>
      <c r="D12" s="16"/>
      <c r="E12" s="27" t="s">
        <v>5</v>
      </c>
      <c r="F12" s="28"/>
      <c r="G12" s="25">
        <f>(G11*G9)*1.19</f>
        <v>15348025</v>
      </c>
    </row>
    <row r="13" spans="1:7" ht="14.25" customHeight="1" x14ac:dyDescent="0.2">
      <c r="A13" s="3"/>
      <c r="B13" s="20" t="s">
        <v>6</v>
      </c>
      <c r="C13" s="26" t="s">
        <v>59</v>
      </c>
      <c r="D13" s="16"/>
      <c r="E13" s="22" t="s">
        <v>7</v>
      </c>
      <c r="F13" s="23"/>
      <c r="G13" s="29" t="s">
        <v>60</v>
      </c>
    </row>
    <row r="14" spans="1:7" ht="17.25" customHeight="1" x14ac:dyDescent="0.2">
      <c r="A14" s="3"/>
      <c r="B14" s="20" t="s">
        <v>8</v>
      </c>
      <c r="C14" s="15" t="s">
        <v>59</v>
      </c>
      <c r="D14" s="16"/>
      <c r="E14" s="22" t="s">
        <v>9</v>
      </c>
      <c r="F14" s="23"/>
      <c r="G14" s="30" t="s">
        <v>72</v>
      </c>
    </row>
    <row r="15" spans="1:7" ht="16.5" customHeight="1" x14ac:dyDescent="0.2">
      <c r="A15" s="3"/>
      <c r="B15" s="20" t="s">
        <v>10</v>
      </c>
      <c r="C15" s="31">
        <v>44742</v>
      </c>
      <c r="D15" s="16"/>
      <c r="E15" s="32" t="s">
        <v>11</v>
      </c>
      <c r="F15" s="33"/>
      <c r="G15" s="29" t="s">
        <v>106</v>
      </c>
    </row>
    <row r="16" spans="1:7" ht="12" customHeight="1" x14ac:dyDescent="0.2">
      <c r="A16" s="2"/>
      <c r="B16" s="34"/>
      <c r="C16" s="35"/>
      <c r="D16" s="13"/>
      <c r="E16" s="36"/>
      <c r="F16" s="36"/>
      <c r="G16" s="37"/>
    </row>
    <row r="17" spans="1:7" ht="12" customHeight="1" x14ac:dyDescent="0.2">
      <c r="A17" s="4"/>
      <c r="B17" s="38" t="s">
        <v>12</v>
      </c>
      <c r="C17" s="39"/>
      <c r="D17" s="39"/>
      <c r="E17" s="39"/>
      <c r="F17" s="39"/>
      <c r="G17" s="39"/>
    </row>
    <row r="18" spans="1:7" ht="12" customHeight="1" x14ac:dyDescent="0.2">
      <c r="A18" s="2"/>
      <c r="B18" s="40"/>
      <c r="C18" s="41"/>
      <c r="D18" s="41"/>
      <c r="E18" s="41"/>
      <c r="F18" s="42"/>
      <c r="G18" s="42"/>
    </row>
    <row r="19" spans="1:7" ht="12" customHeight="1" x14ac:dyDescent="0.2">
      <c r="A19" s="3"/>
      <c r="B19" s="43" t="s">
        <v>13</v>
      </c>
      <c r="C19" s="44"/>
      <c r="D19" s="45"/>
      <c r="E19" s="45"/>
      <c r="F19" s="45"/>
      <c r="G19" s="45"/>
    </row>
    <row r="20" spans="1:7" ht="24" customHeight="1" x14ac:dyDescent="0.2">
      <c r="A20" s="4"/>
      <c r="B20" s="46" t="s">
        <v>14</v>
      </c>
      <c r="C20" s="46" t="s">
        <v>15</v>
      </c>
      <c r="D20" s="46" t="s">
        <v>16</v>
      </c>
      <c r="E20" s="46" t="s">
        <v>17</v>
      </c>
      <c r="F20" s="46" t="s">
        <v>18</v>
      </c>
      <c r="G20" s="46" t="s">
        <v>19</v>
      </c>
    </row>
    <row r="21" spans="1:7" ht="12.75" customHeight="1" x14ac:dyDescent="0.2">
      <c r="A21" s="4"/>
      <c r="B21" s="47" t="s">
        <v>63</v>
      </c>
      <c r="C21" s="48" t="s">
        <v>20</v>
      </c>
      <c r="D21" s="48">
        <v>12</v>
      </c>
      <c r="E21" s="47" t="s">
        <v>78</v>
      </c>
      <c r="F21" s="49">
        <v>25000</v>
      </c>
      <c r="G21" s="50">
        <f t="shared" ref="G21:G28" si="0">F21*D21</f>
        <v>300000</v>
      </c>
    </row>
    <row r="22" spans="1:7" ht="12.75" customHeight="1" x14ac:dyDescent="0.2">
      <c r="A22" s="4"/>
      <c r="B22" s="47" t="s">
        <v>73</v>
      </c>
      <c r="C22" s="48" t="s">
        <v>20</v>
      </c>
      <c r="D22" s="48">
        <v>6</v>
      </c>
      <c r="E22" s="47" t="s">
        <v>78</v>
      </c>
      <c r="F22" s="49">
        <v>50000</v>
      </c>
      <c r="G22" s="50">
        <f t="shared" si="0"/>
        <v>300000</v>
      </c>
    </row>
    <row r="23" spans="1:7" ht="12.75" customHeight="1" x14ac:dyDescent="0.2">
      <c r="A23" s="4"/>
      <c r="B23" s="47" t="s">
        <v>74</v>
      </c>
      <c r="C23" s="48" t="s">
        <v>20</v>
      </c>
      <c r="D23" s="48">
        <v>14</v>
      </c>
      <c r="E23" s="47" t="s">
        <v>69</v>
      </c>
      <c r="F23" s="49">
        <v>250000</v>
      </c>
      <c r="G23" s="50">
        <f t="shared" si="0"/>
        <v>3500000</v>
      </c>
    </row>
    <row r="24" spans="1:7" ht="12.75" customHeight="1" x14ac:dyDescent="0.2">
      <c r="A24" s="4"/>
      <c r="B24" s="47" t="s">
        <v>75</v>
      </c>
      <c r="C24" s="48" t="s">
        <v>20</v>
      </c>
      <c r="D24" s="48">
        <v>6</v>
      </c>
      <c r="E24" s="47" t="s">
        <v>79</v>
      </c>
      <c r="F24" s="49">
        <v>25000</v>
      </c>
      <c r="G24" s="50">
        <f t="shared" si="0"/>
        <v>150000</v>
      </c>
    </row>
    <row r="25" spans="1:7" ht="12.75" customHeight="1" x14ac:dyDescent="0.2">
      <c r="A25" s="4"/>
      <c r="B25" s="47" t="s">
        <v>95</v>
      </c>
      <c r="C25" s="48" t="s">
        <v>20</v>
      </c>
      <c r="D25" s="48">
        <v>30</v>
      </c>
      <c r="E25" s="47" t="s">
        <v>69</v>
      </c>
      <c r="F25" s="49">
        <v>25000</v>
      </c>
      <c r="G25" s="50">
        <f t="shared" si="0"/>
        <v>750000</v>
      </c>
    </row>
    <row r="26" spans="1:7" ht="12.75" customHeight="1" x14ac:dyDescent="0.2">
      <c r="A26" s="4"/>
      <c r="B26" s="47" t="s">
        <v>76</v>
      </c>
      <c r="C26" s="48" t="s">
        <v>77</v>
      </c>
      <c r="D26" s="48">
        <v>24</v>
      </c>
      <c r="E26" s="47" t="s">
        <v>80</v>
      </c>
      <c r="F26" s="49">
        <v>25000</v>
      </c>
      <c r="G26" s="50">
        <f t="shared" si="0"/>
        <v>600000</v>
      </c>
    </row>
    <row r="27" spans="1:7" ht="12.75" customHeight="1" x14ac:dyDescent="0.2">
      <c r="A27" s="4"/>
      <c r="B27" s="47" t="s">
        <v>96</v>
      </c>
      <c r="C27" s="51" t="s">
        <v>20</v>
      </c>
      <c r="D27" s="51">
        <v>16</v>
      </c>
      <c r="E27" s="47" t="s">
        <v>80</v>
      </c>
      <c r="F27" s="49">
        <v>25000</v>
      </c>
      <c r="G27" s="50">
        <f t="shared" si="0"/>
        <v>400000</v>
      </c>
    </row>
    <row r="28" spans="1:7" ht="12.75" customHeight="1" x14ac:dyDescent="0.2">
      <c r="A28" s="4"/>
      <c r="B28" s="47" t="s">
        <v>97</v>
      </c>
      <c r="C28" s="51" t="s">
        <v>20</v>
      </c>
      <c r="D28" s="51">
        <v>70</v>
      </c>
      <c r="E28" s="47" t="s">
        <v>78</v>
      </c>
      <c r="F28" s="49">
        <v>25000</v>
      </c>
      <c r="G28" s="50">
        <f t="shared" si="0"/>
        <v>1750000</v>
      </c>
    </row>
    <row r="29" spans="1:7" ht="12.75" customHeight="1" x14ac:dyDescent="0.2">
      <c r="A29" s="4"/>
      <c r="B29" s="52" t="s">
        <v>21</v>
      </c>
      <c r="C29" s="53"/>
      <c r="D29" s="53"/>
      <c r="E29" s="53"/>
      <c r="F29" s="54"/>
      <c r="G29" s="55">
        <f>SUM(G21:G28)</f>
        <v>7750000</v>
      </c>
    </row>
    <row r="30" spans="1:7" ht="12" customHeight="1" x14ac:dyDescent="0.2">
      <c r="A30" s="2"/>
      <c r="B30" s="40"/>
      <c r="C30" s="42"/>
      <c r="D30" s="42"/>
      <c r="E30" s="42"/>
      <c r="F30" s="56"/>
      <c r="G30" s="56"/>
    </row>
    <row r="31" spans="1:7" ht="12" customHeight="1" x14ac:dyDescent="0.2">
      <c r="A31" s="3"/>
      <c r="B31" s="57" t="s">
        <v>22</v>
      </c>
      <c r="C31" s="58"/>
      <c r="D31" s="59"/>
      <c r="E31" s="59"/>
      <c r="F31" s="60"/>
      <c r="G31" s="60"/>
    </row>
    <row r="32" spans="1:7" ht="24" customHeight="1" x14ac:dyDescent="0.2">
      <c r="A32" s="3"/>
      <c r="B32" s="61" t="s">
        <v>14</v>
      </c>
      <c r="C32" s="62" t="s">
        <v>15</v>
      </c>
      <c r="D32" s="62" t="s">
        <v>16</v>
      </c>
      <c r="E32" s="61" t="s">
        <v>17</v>
      </c>
      <c r="F32" s="62" t="s">
        <v>18</v>
      </c>
      <c r="G32" s="61" t="s">
        <v>19</v>
      </c>
    </row>
    <row r="33" spans="1:11" ht="12" customHeight="1" x14ac:dyDescent="0.2">
      <c r="A33" s="6"/>
      <c r="B33" s="47"/>
      <c r="C33" s="48"/>
      <c r="D33" s="48"/>
      <c r="E33" s="63"/>
      <c r="F33" s="64"/>
      <c r="G33" s="65">
        <f>F33*D33</f>
        <v>0</v>
      </c>
    </row>
    <row r="34" spans="1:11" ht="12" customHeight="1" x14ac:dyDescent="0.2">
      <c r="A34" s="3"/>
      <c r="B34" s="66" t="s">
        <v>23</v>
      </c>
      <c r="C34" s="67"/>
      <c r="D34" s="67"/>
      <c r="E34" s="67"/>
      <c r="F34" s="68"/>
      <c r="G34" s="69">
        <f>SUM(G33:G33)</f>
        <v>0</v>
      </c>
    </row>
    <row r="35" spans="1:11" ht="12" customHeight="1" x14ac:dyDescent="0.2">
      <c r="A35" s="2"/>
      <c r="B35" s="70"/>
      <c r="C35" s="71"/>
      <c r="D35" s="71"/>
      <c r="E35" s="71"/>
      <c r="F35" s="72"/>
      <c r="G35" s="72"/>
    </row>
    <row r="36" spans="1:11" ht="12" customHeight="1" x14ac:dyDescent="0.2">
      <c r="A36" s="3"/>
      <c r="B36" s="57" t="s">
        <v>24</v>
      </c>
      <c r="C36" s="58"/>
      <c r="D36" s="59"/>
      <c r="E36" s="59"/>
      <c r="F36" s="60"/>
      <c r="G36" s="60"/>
    </row>
    <row r="37" spans="1:11" ht="24" customHeight="1" x14ac:dyDescent="0.2">
      <c r="A37" s="3"/>
      <c r="B37" s="73" t="s">
        <v>14</v>
      </c>
      <c r="C37" s="73" t="s">
        <v>15</v>
      </c>
      <c r="D37" s="73" t="s">
        <v>16</v>
      </c>
      <c r="E37" s="73" t="s">
        <v>17</v>
      </c>
      <c r="F37" s="74" t="s">
        <v>18</v>
      </c>
      <c r="G37" s="73" t="s">
        <v>19</v>
      </c>
    </row>
    <row r="38" spans="1:11" ht="12.75" customHeight="1" x14ac:dyDescent="0.2">
      <c r="A38" s="4"/>
      <c r="B38" s="63" t="s">
        <v>26</v>
      </c>
      <c r="C38" s="75" t="s">
        <v>25</v>
      </c>
      <c r="D38" s="75">
        <v>1</v>
      </c>
      <c r="E38" s="63" t="s">
        <v>83</v>
      </c>
      <c r="F38" s="76">
        <v>160000</v>
      </c>
      <c r="G38" s="77">
        <f t="shared" ref="G38:G42" si="1">((F38*D38)*0.19)+(F38*D38)</f>
        <v>190400</v>
      </c>
    </row>
    <row r="39" spans="1:11" ht="12.75" customHeight="1" x14ac:dyDescent="0.2">
      <c r="A39" s="4"/>
      <c r="B39" s="63" t="s">
        <v>70</v>
      </c>
      <c r="C39" s="75" t="s">
        <v>25</v>
      </c>
      <c r="D39" s="75">
        <v>1</v>
      </c>
      <c r="E39" s="63" t="s">
        <v>83</v>
      </c>
      <c r="F39" s="76">
        <v>160000</v>
      </c>
      <c r="G39" s="77">
        <f t="shared" si="1"/>
        <v>190400</v>
      </c>
    </row>
    <row r="40" spans="1:11" ht="12.75" customHeight="1" x14ac:dyDescent="0.2">
      <c r="A40" s="4"/>
      <c r="B40" s="47" t="s">
        <v>81</v>
      </c>
      <c r="C40" s="48" t="s">
        <v>25</v>
      </c>
      <c r="D40" s="48">
        <v>1</v>
      </c>
      <c r="E40" s="63" t="s">
        <v>84</v>
      </c>
      <c r="F40" s="76">
        <v>160000</v>
      </c>
      <c r="G40" s="77">
        <f t="shared" si="1"/>
        <v>190400</v>
      </c>
    </row>
    <row r="41" spans="1:11" ht="12.75" customHeight="1" x14ac:dyDescent="0.2">
      <c r="A41" s="4"/>
      <c r="B41" s="78" t="s">
        <v>82</v>
      </c>
      <c r="C41" s="79" t="s">
        <v>25</v>
      </c>
      <c r="D41" s="79">
        <v>2</v>
      </c>
      <c r="E41" s="80" t="s">
        <v>85</v>
      </c>
      <c r="F41" s="76">
        <v>160000</v>
      </c>
      <c r="G41" s="77">
        <f t="shared" si="1"/>
        <v>380800</v>
      </c>
    </row>
    <row r="42" spans="1:11" ht="12.75" customHeight="1" x14ac:dyDescent="0.2">
      <c r="A42" s="4"/>
      <c r="B42" s="47" t="s">
        <v>98</v>
      </c>
      <c r="C42" s="48" t="s">
        <v>25</v>
      </c>
      <c r="D42" s="48">
        <v>5</v>
      </c>
      <c r="E42" s="47" t="s">
        <v>85</v>
      </c>
      <c r="F42" s="76">
        <v>160000</v>
      </c>
      <c r="G42" s="77">
        <f t="shared" si="1"/>
        <v>952000</v>
      </c>
    </row>
    <row r="43" spans="1:11" ht="12.75" customHeight="1" x14ac:dyDescent="0.2">
      <c r="A43" s="3"/>
      <c r="B43" s="66" t="s">
        <v>27</v>
      </c>
      <c r="C43" s="67"/>
      <c r="D43" s="67"/>
      <c r="E43" s="67"/>
      <c r="F43" s="68"/>
      <c r="G43" s="69">
        <f>SUM(G38:G42)</f>
        <v>1904000</v>
      </c>
    </row>
    <row r="44" spans="1:11" ht="12" customHeight="1" x14ac:dyDescent="0.2">
      <c r="A44" s="2"/>
      <c r="B44" s="70"/>
      <c r="C44" s="71"/>
      <c r="D44" s="71"/>
      <c r="E44" s="71"/>
      <c r="F44" s="72"/>
      <c r="G44" s="72"/>
    </row>
    <row r="45" spans="1:11" ht="12" customHeight="1" x14ac:dyDescent="0.2">
      <c r="A45" s="3"/>
      <c r="B45" s="81" t="s">
        <v>28</v>
      </c>
      <c r="C45" s="82"/>
      <c r="D45" s="83"/>
      <c r="E45" s="83"/>
      <c r="F45" s="84"/>
      <c r="G45" s="84"/>
    </row>
    <row r="46" spans="1:11" ht="24" customHeight="1" x14ac:dyDescent="0.2">
      <c r="A46" s="6"/>
      <c r="B46" s="85" t="s">
        <v>29</v>
      </c>
      <c r="C46" s="85" t="s">
        <v>30</v>
      </c>
      <c r="D46" s="85" t="s">
        <v>31</v>
      </c>
      <c r="E46" s="85" t="s">
        <v>17</v>
      </c>
      <c r="F46" s="85" t="s">
        <v>18</v>
      </c>
      <c r="G46" s="85" t="s">
        <v>19</v>
      </c>
      <c r="K46" s="7"/>
    </row>
    <row r="47" spans="1:11" ht="18" customHeight="1" x14ac:dyDescent="0.2">
      <c r="A47" s="4"/>
      <c r="B47" s="86" t="s">
        <v>86</v>
      </c>
      <c r="C47" s="87" t="s">
        <v>87</v>
      </c>
      <c r="D47" s="88">
        <v>4</v>
      </c>
      <c r="E47" s="63" t="s">
        <v>84</v>
      </c>
      <c r="F47" s="89">
        <v>19162</v>
      </c>
      <c r="G47" s="90">
        <f>((F47*D47)*0.19)+(F47*D47)</f>
        <v>91211.12</v>
      </c>
      <c r="I47" s="9"/>
      <c r="J47" s="8"/>
      <c r="K47" s="8"/>
    </row>
    <row r="48" spans="1:11" ht="19.5" customHeight="1" x14ac:dyDescent="0.2">
      <c r="A48" s="4"/>
      <c r="B48" s="86" t="s">
        <v>99</v>
      </c>
      <c r="C48" s="87" t="s">
        <v>87</v>
      </c>
      <c r="D48" s="88">
        <v>4</v>
      </c>
      <c r="E48" s="63" t="s">
        <v>84</v>
      </c>
      <c r="F48" s="89">
        <v>9370</v>
      </c>
      <c r="G48" s="90">
        <f>((F48*D48)*0.19)+(F48*D48)</f>
        <v>44601.2</v>
      </c>
      <c r="I48" s="9"/>
      <c r="J48" s="8"/>
      <c r="K48" s="8"/>
    </row>
    <row r="49" spans="1:11" ht="12.75" customHeight="1" x14ac:dyDescent="0.2">
      <c r="A49" s="4"/>
      <c r="B49" s="86" t="s">
        <v>88</v>
      </c>
      <c r="C49" s="87" t="s">
        <v>87</v>
      </c>
      <c r="D49" s="88">
        <v>3</v>
      </c>
      <c r="E49" s="63" t="s">
        <v>84</v>
      </c>
      <c r="F49" s="89">
        <v>18590</v>
      </c>
      <c r="G49" s="90">
        <f>((F49*D49)*0.19)+(F49*D49)</f>
        <v>66366.3</v>
      </c>
      <c r="I49" s="9"/>
      <c r="J49" s="8"/>
      <c r="K49" s="8"/>
    </row>
    <row r="50" spans="1:11" ht="23.25" customHeight="1" x14ac:dyDescent="0.2">
      <c r="A50" s="4"/>
      <c r="B50" s="47" t="s">
        <v>65</v>
      </c>
      <c r="C50" s="48" t="s">
        <v>71</v>
      </c>
      <c r="D50" s="91">
        <v>200</v>
      </c>
      <c r="E50" s="47" t="s">
        <v>64</v>
      </c>
      <c r="F50" s="64">
        <v>3003</v>
      </c>
      <c r="G50" s="90">
        <f>((F50*D50)*0.19)+(F50*D50)</f>
        <v>714714</v>
      </c>
      <c r="I50" s="9"/>
      <c r="J50" s="8"/>
      <c r="K50" s="8"/>
    </row>
    <row r="51" spans="1:11" ht="12.75" customHeight="1" x14ac:dyDescent="0.2">
      <c r="A51" s="4"/>
      <c r="B51" s="86" t="s">
        <v>89</v>
      </c>
      <c r="C51" s="87" t="s">
        <v>66</v>
      </c>
      <c r="D51" s="88">
        <v>2</v>
      </c>
      <c r="E51" s="63" t="s">
        <v>69</v>
      </c>
      <c r="F51" s="89">
        <v>37480</v>
      </c>
      <c r="G51" s="90">
        <f t="shared" ref="G51:G53" si="2">((F51*D51)*0.19)+(F51*D51)</f>
        <v>89202.4</v>
      </c>
      <c r="I51" s="9"/>
      <c r="J51" s="8"/>
      <c r="K51" s="8"/>
    </row>
    <row r="52" spans="1:11" ht="12.75" customHeight="1" x14ac:dyDescent="0.2">
      <c r="A52" s="4"/>
      <c r="B52" s="47" t="s">
        <v>90</v>
      </c>
      <c r="C52" s="48" t="s">
        <v>58</v>
      </c>
      <c r="D52" s="91">
        <v>3</v>
      </c>
      <c r="E52" s="47" t="s">
        <v>85</v>
      </c>
      <c r="F52" s="64">
        <v>70</v>
      </c>
      <c r="G52" s="90">
        <f t="shared" si="2"/>
        <v>249.9</v>
      </c>
      <c r="I52" s="9"/>
      <c r="J52" s="8"/>
      <c r="K52" s="8"/>
    </row>
    <row r="53" spans="1:11" ht="12.75" customHeight="1" x14ac:dyDescent="0.2">
      <c r="A53" s="4"/>
      <c r="B53" s="47" t="s">
        <v>91</v>
      </c>
      <c r="C53" s="48" t="s">
        <v>77</v>
      </c>
      <c r="D53" s="91">
        <v>3</v>
      </c>
      <c r="E53" s="47" t="s">
        <v>85</v>
      </c>
      <c r="F53" s="64">
        <v>36159</v>
      </c>
      <c r="G53" s="90">
        <f t="shared" si="2"/>
        <v>129087.63</v>
      </c>
      <c r="I53" s="9"/>
      <c r="J53" s="8"/>
      <c r="K53" s="8"/>
    </row>
    <row r="54" spans="1:11" ht="13.5" customHeight="1" x14ac:dyDescent="0.2">
      <c r="A54" s="3"/>
      <c r="B54" s="66" t="s">
        <v>32</v>
      </c>
      <c r="C54" s="67"/>
      <c r="D54" s="67"/>
      <c r="E54" s="67"/>
      <c r="F54" s="68"/>
      <c r="G54" s="69">
        <f>SUM(G47:G53)</f>
        <v>1135432.55</v>
      </c>
    </row>
    <row r="55" spans="1:11" ht="12" customHeight="1" x14ac:dyDescent="0.2">
      <c r="A55" s="2"/>
      <c r="B55" s="92"/>
      <c r="C55" s="92"/>
      <c r="D55" s="92"/>
      <c r="E55" s="93"/>
      <c r="F55" s="94"/>
      <c r="G55" s="94"/>
    </row>
    <row r="56" spans="1:11" ht="12" customHeight="1" x14ac:dyDescent="0.2">
      <c r="A56" s="6"/>
      <c r="B56" s="95" t="s">
        <v>33</v>
      </c>
      <c r="C56" s="96"/>
      <c r="D56" s="96"/>
      <c r="E56" s="96"/>
      <c r="F56" s="97"/>
      <c r="G56" s="97"/>
    </row>
    <row r="57" spans="1:11" ht="24" customHeight="1" x14ac:dyDescent="0.2">
      <c r="A57" s="6"/>
      <c r="B57" s="98" t="s">
        <v>34</v>
      </c>
      <c r="C57" s="85" t="s">
        <v>30</v>
      </c>
      <c r="D57" s="85" t="s">
        <v>31</v>
      </c>
      <c r="E57" s="98" t="s">
        <v>17</v>
      </c>
      <c r="F57" s="85" t="s">
        <v>18</v>
      </c>
      <c r="G57" s="98" t="s">
        <v>19</v>
      </c>
    </row>
    <row r="58" spans="1:11" ht="12.75" customHeight="1" x14ac:dyDescent="0.2">
      <c r="A58" s="6"/>
      <c r="B58" s="99" t="s">
        <v>100</v>
      </c>
      <c r="C58" s="87" t="s">
        <v>92</v>
      </c>
      <c r="D58" s="100">
        <v>3</v>
      </c>
      <c r="E58" s="99" t="s">
        <v>105</v>
      </c>
      <c r="F58" s="101">
        <v>132252</v>
      </c>
      <c r="G58" s="65">
        <f t="shared" ref="G58:G62" si="3">((F58*D58)*0.19)+(F58*D58)</f>
        <v>472139.64</v>
      </c>
      <c r="I58" s="8"/>
      <c r="J58" s="8"/>
      <c r="K58" s="8"/>
    </row>
    <row r="59" spans="1:11" ht="12.75" customHeight="1" x14ac:dyDescent="0.2">
      <c r="A59" s="6"/>
      <c r="B59" s="102" t="s">
        <v>101</v>
      </c>
      <c r="C59" s="103" t="s">
        <v>92</v>
      </c>
      <c r="D59" s="104">
        <v>5000</v>
      </c>
      <c r="E59" s="47" t="s">
        <v>78</v>
      </c>
      <c r="F59" s="105">
        <v>105</v>
      </c>
      <c r="G59" s="65">
        <f t="shared" si="3"/>
        <v>624750</v>
      </c>
      <c r="I59" s="8"/>
      <c r="J59" s="8"/>
      <c r="K59" s="8"/>
    </row>
    <row r="60" spans="1:11" ht="12.75" customHeight="1" x14ac:dyDescent="0.2">
      <c r="A60" s="6"/>
      <c r="B60" s="102" t="s">
        <v>102</v>
      </c>
      <c r="C60" s="103" t="s">
        <v>77</v>
      </c>
      <c r="D60" s="104">
        <v>400</v>
      </c>
      <c r="E60" s="47" t="s">
        <v>78</v>
      </c>
      <c r="F60" s="105">
        <v>166</v>
      </c>
      <c r="G60" s="65">
        <f t="shared" si="3"/>
        <v>79016</v>
      </c>
      <c r="I60" s="8"/>
      <c r="J60" s="8"/>
      <c r="K60" s="8"/>
    </row>
    <row r="61" spans="1:11" ht="12.75" customHeight="1" x14ac:dyDescent="0.2">
      <c r="A61" s="6"/>
      <c r="B61" s="102" t="s">
        <v>103</v>
      </c>
      <c r="C61" s="103" t="s">
        <v>58</v>
      </c>
      <c r="D61" s="104">
        <v>40</v>
      </c>
      <c r="E61" s="47" t="s">
        <v>78</v>
      </c>
      <c r="F61" s="105">
        <v>1653</v>
      </c>
      <c r="G61" s="65">
        <f t="shared" si="3"/>
        <v>78682.8</v>
      </c>
      <c r="I61" s="8"/>
      <c r="J61" s="8"/>
      <c r="K61" s="8"/>
    </row>
    <row r="62" spans="1:11" ht="12.75" customHeight="1" x14ac:dyDescent="0.2">
      <c r="A62" s="6"/>
      <c r="B62" s="102" t="s">
        <v>104</v>
      </c>
      <c r="C62" s="103" t="s">
        <v>92</v>
      </c>
      <c r="D62" s="104">
        <v>5</v>
      </c>
      <c r="E62" s="47" t="s">
        <v>78</v>
      </c>
      <c r="F62" s="105">
        <v>40227</v>
      </c>
      <c r="G62" s="65">
        <f t="shared" si="3"/>
        <v>239350.65</v>
      </c>
      <c r="I62" s="8"/>
      <c r="J62" s="8"/>
      <c r="K62" s="8"/>
    </row>
    <row r="63" spans="1:11" ht="13.5" customHeight="1" x14ac:dyDescent="0.2">
      <c r="A63" s="6"/>
      <c r="B63" s="106" t="s">
        <v>35</v>
      </c>
      <c r="C63" s="107"/>
      <c r="D63" s="107"/>
      <c r="E63" s="107"/>
      <c r="F63" s="108"/>
      <c r="G63" s="109">
        <f>SUM(G58:G62)</f>
        <v>1493939.09</v>
      </c>
    </row>
    <row r="64" spans="1:11" ht="12" customHeight="1" x14ac:dyDescent="0.2">
      <c r="A64" s="2"/>
      <c r="B64" s="110"/>
      <c r="C64" s="110"/>
      <c r="D64" s="110"/>
      <c r="E64" s="110"/>
      <c r="F64" s="111"/>
      <c r="G64" s="111"/>
    </row>
    <row r="65" spans="1:7" ht="12" customHeight="1" x14ac:dyDescent="0.2">
      <c r="A65" s="6"/>
      <c r="B65" s="112" t="s">
        <v>36</v>
      </c>
      <c r="C65" s="113"/>
      <c r="D65" s="113"/>
      <c r="E65" s="113"/>
      <c r="F65" s="113"/>
      <c r="G65" s="114">
        <f>G29+G34+G43+G54+G63</f>
        <v>12283371.640000001</v>
      </c>
    </row>
    <row r="66" spans="1:7" ht="12" customHeight="1" x14ac:dyDescent="0.2">
      <c r="A66" s="6"/>
      <c r="B66" s="115" t="s">
        <v>37</v>
      </c>
      <c r="C66" s="116"/>
      <c r="D66" s="116"/>
      <c r="E66" s="116"/>
      <c r="F66" s="116"/>
      <c r="G66" s="117">
        <f>G65*0.05</f>
        <v>614168.58200000005</v>
      </c>
    </row>
    <row r="67" spans="1:7" ht="12" customHeight="1" x14ac:dyDescent="0.2">
      <c r="A67" s="6"/>
      <c r="B67" s="118" t="s">
        <v>38</v>
      </c>
      <c r="C67" s="119"/>
      <c r="D67" s="119"/>
      <c r="E67" s="119"/>
      <c r="F67" s="119"/>
      <c r="G67" s="120">
        <f>G66+G65</f>
        <v>12897540.222000001</v>
      </c>
    </row>
    <row r="68" spans="1:7" ht="12" customHeight="1" x14ac:dyDescent="0.2">
      <c r="A68" s="6"/>
      <c r="B68" s="115" t="s">
        <v>39</v>
      </c>
      <c r="C68" s="116"/>
      <c r="D68" s="116"/>
      <c r="E68" s="116"/>
      <c r="F68" s="116"/>
      <c r="G68" s="117">
        <f>G12</f>
        <v>15348025</v>
      </c>
    </row>
    <row r="69" spans="1:7" ht="12" customHeight="1" x14ac:dyDescent="0.2">
      <c r="A69" s="6"/>
      <c r="B69" s="121" t="s">
        <v>40</v>
      </c>
      <c r="C69" s="122"/>
      <c r="D69" s="122"/>
      <c r="E69" s="122"/>
      <c r="F69" s="122"/>
      <c r="G69" s="123">
        <f>G68-G67</f>
        <v>2450484.777999999</v>
      </c>
    </row>
    <row r="70" spans="1:7" ht="12" customHeight="1" x14ac:dyDescent="0.2">
      <c r="A70" s="6"/>
      <c r="B70" s="124" t="s">
        <v>109</v>
      </c>
      <c r="C70" s="125"/>
      <c r="D70" s="125"/>
      <c r="E70" s="125"/>
      <c r="F70" s="125"/>
      <c r="G70" s="126"/>
    </row>
    <row r="71" spans="1:7" ht="12.75" customHeight="1" thickBot="1" x14ac:dyDescent="0.25">
      <c r="A71" s="6"/>
      <c r="B71" s="127"/>
      <c r="C71" s="125"/>
      <c r="D71" s="125"/>
      <c r="E71" s="125"/>
      <c r="F71" s="125"/>
      <c r="G71" s="126"/>
    </row>
    <row r="72" spans="1:7" ht="12" customHeight="1" x14ac:dyDescent="0.2">
      <c r="A72" s="6"/>
      <c r="B72" s="128" t="s">
        <v>110</v>
      </c>
      <c r="C72" s="129"/>
      <c r="D72" s="129"/>
      <c r="E72" s="129"/>
      <c r="F72" s="130"/>
      <c r="G72" s="126"/>
    </row>
    <row r="73" spans="1:7" ht="12" customHeight="1" x14ac:dyDescent="0.2">
      <c r="A73" s="6"/>
      <c r="B73" s="131" t="s">
        <v>41</v>
      </c>
      <c r="C73" s="132"/>
      <c r="D73" s="132"/>
      <c r="E73" s="132"/>
      <c r="F73" s="133"/>
      <c r="G73" s="126"/>
    </row>
    <row r="74" spans="1:7" ht="12" customHeight="1" x14ac:dyDescent="0.2">
      <c r="A74" s="6"/>
      <c r="B74" s="131" t="s">
        <v>42</v>
      </c>
      <c r="C74" s="132"/>
      <c r="D74" s="132"/>
      <c r="E74" s="132"/>
      <c r="F74" s="133"/>
      <c r="G74" s="126"/>
    </row>
    <row r="75" spans="1:7" ht="12" customHeight="1" x14ac:dyDescent="0.2">
      <c r="A75" s="6"/>
      <c r="B75" s="131" t="s">
        <v>43</v>
      </c>
      <c r="C75" s="132"/>
      <c r="D75" s="132"/>
      <c r="E75" s="132"/>
      <c r="F75" s="133"/>
      <c r="G75" s="126"/>
    </row>
    <row r="76" spans="1:7" ht="12" customHeight="1" x14ac:dyDescent="0.2">
      <c r="A76" s="6"/>
      <c r="B76" s="131" t="s">
        <v>44</v>
      </c>
      <c r="C76" s="132"/>
      <c r="D76" s="132"/>
      <c r="E76" s="132"/>
      <c r="F76" s="133"/>
      <c r="G76" s="126"/>
    </row>
    <row r="77" spans="1:7" ht="12" customHeight="1" x14ac:dyDescent="0.2">
      <c r="A77" s="6"/>
      <c r="B77" s="131" t="s">
        <v>45</v>
      </c>
      <c r="C77" s="132"/>
      <c r="D77" s="132"/>
      <c r="E77" s="132"/>
      <c r="F77" s="133"/>
      <c r="G77" s="126"/>
    </row>
    <row r="78" spans="1:7" ht="12.75" customHeight="1" thickBot="1" x14ac:dyDescent="0.25">
      <c r="A78" s="6"/>
      <c r="B78" s="134" t="s">
        <v>46</v>
      </c>
      <c r="C78" s="135"/>
      <c r="D78" s="135"/>
      <c r="E78" s="135"/>
      <c r="F78" s="136"/>
      <c r="G78" s="126"/>
    </row>
    <row r="79" spans="1:7" ht="12.75" customHeight="1" x14ac:dyDescent="0.2">
      <c r="A79" s="6"/>
      <c r="B79" s="127"/>
      <c r="C79" s="132"/>
      <c r="D79" s="132"/>
      <c r="E79" s="132"/>
      <c r="F79" s="132"/>
      <c r="G79" s="126"/>
    </row>
    <row r="80" spans="1:7" ht="15" customHeight="1" thickBot="1" x14ac:dyDescent="0.25">
      <c r="A80" s="6"/>
      <c r="B80" s="137" t="s">
        <v>47</v>
      </c>
      <c r="C80" s="138"/>
      <c r="D80" s="139"/>
      <c r="E80" s="140"/>
      <c r="F80" s="140"/>
      <c r="G80" s="126"/>
    </row>
    <row r="81" spans="1:7" ht="12" customHeight="1" x14ac:dyDescent="0.2">
      <c r="A81" s="6"/>
      <c r="B81" s="141" t="s">
        <v>34</v>
      </c>
      <c r="C81" s="142" t="s">
        <v>48</v>
      </c>
      <c r="D81" s="143" t="s">
        <v>49</v>
      </c>
      <c r="E81" s="140"/>
      <c r="F81" s="140"/>
      <c r="G81" s="126"/>
    </row>
    <row r="82" spans="1:7" ht="12" customHeight="1" x14ac:dyDescent="0.2">
      <c r="A82" s="6"/>
      <c r="B82" s="144" t="s">
        <v>50</v>
      </c>
      <c r="C82" s="145">
        <f>+G29</f>
        <v>7750000</v>
      </c>
      <c r="D82" s="146">
        <f>(C82/C88)</f>
        <v>0.60088977173960845</v>
      </c>
      <c r="E82" s="140"/>
      <c r="F82" s="140"/>
      <c r="G82" s="126"/>
    </row>
    <row r="83" spans="1:7" ht="12" customHeight="1" x14ac:dyDescent="0.2">
      <c r="A83" s="6"/>
      <c r="B83" s="144" t="s">
        <v>51</v>
      </c>
      <c r="C83" s="145">
        <f>+G34</f>
        <v>0</v>
      </c>
      <c r="D83" s="146">
        <f>+C83/C88</f>
        <v>0</v>
      </c>
      <c r="E83" s="140"/>
      <c r="F83" s="140"/>
      <c r="G83" s="126"/>
    </row>
    <row r="84" spans="1:7" ht="12" customHeight="1" x14ac:dyDescent="0.2">
      <c r="A84" s="6"/>
      <c r="B84" s="144" t="s">
        <v>52</v>
      </c>
      <c r="C84" s="145">
        <f>+G43</f>
        <v>1904000</v>
      </c>
      <c r="D84" s="146">
        <f>(C84/C88)</f>
        <v>0.1476250484377051</v>
      </c>
      <c r="E84" s="140"/>
      <c r="F84" s="140"/>
      <c r="G84" s="126"/>
    </row>
    <row r="85" spans="1:7" ht="12" customHeight="1" x14ac:dyDescent="0.2">
      <c r="A85" s="6"/>
      <c r="B85" s="144" t="s">
        <v>29</v>
      </c>
      <c r="C85" s="145">
        <f>+G54</f>
        <v>1135432.55</v>
      </c>
      <c r="D85" s="146">
        <f>(C85/C88)</f>
        <v>8.8034813650996344E-2</v>
      </c>
      <c r="E85" s="140"/>
      <c r="F85" s="140"/>
      <c r="G85" s="126"/>
    </row>
    <row r="86" spans="1:7" ht="12" customHeight="1" x14ac:dyDescent="0.2">
      <c r="A86" s="6"/>
      <c r="B86" s="144" t="s">
        <v>53</v>
      </c>
      <c r="C86" s="147">
        <f>+G63</f>
        <v>1493939.09</v>
      </c>
      <c r="D86" s="146">
        <f>(C86/C88)</f>
        <v>0.11583131855264238</v>
      </c>
      <c r="E86" s="148"/>
      <c r="F86" s="148"/>
      <c r="G86" s="126"/>
    </row>
    <row r="87" spans="1:7" ht="12" customHeight="1" x14ac:dyDescent="0.2">
      <c r="A87" s="6"/>
      <c r="B87" s="144" t="s">
        <v>54</v>
      </c>
      <c r="C87" s="147">
        <f>+G66</f>
        <v>614168.58200000005</v>
      </c>
      <c r="D87" s="146">
        <f>(C87/C88)</f>
        <v>4.7619047619047616E-2</v>
      </c>
      <c r="E87" s="148"/>
      <c r="F87" s="148"/>
      <c r="G87" s="126"/>
    </row>
    <row r="88" spans="1:7" ht="12.75" customHeight="1" thickBot="1" x14ac:dyDescent="0.25">
      <c r="A88" s="6"/>
      <c r="B88" s="149" t="s">
        <v>55</v>
      </c>
      <c r="C88" s="150">
        <f>SUM(C82:C87)</f>
        <v>12897540.222000001</v>
      </c>
      <c r="D88" s="151">
        <f>SUM(D82:D87)</f>
        <v>0.99999999999999978</v>
      </c>
      <c r="E88" s="148"/>
      <c r="F88" s="148"/>
      <c r="G88" s="126"/>
    </row>
    <row r="89" spans="1:7" ht="12" customHeight="1" x14ac:dyDescent="0.2">
      <c r="A89" s="6"/>
      <c r="B89" s="127"/>
      <c r="C89" s="125"/>
      <c r="D89" s="125"/>
      <c r="E89" s="125"/>
      <c r="F89" s="125"/>
      <c r="G89" s="126"/>
    </row>
    <row r="90" spans="1:7" ht="12.75" customHeight="1" x14ac:dyDescent="0.2">
      <c r="A90" s="6"/>
      <c r="B90" s="152"/>
      <c r="C90" s="125"/>
      <c r="D90" s="125"/>
      <c r="E90" s="125"/>
      <c r="F90" s="125"/>
      <c r="G90" s="126"/>
    </row>
    <row r="91" spans="1:7" ht="12" customHeight="1" thickBot="1" x14ac:dyDescent="0.25">
      <c r="A91" s="5"/>
      <c r="B91" s="153"/>
      <c r="C91" s="154" t="s">
        <v>107</v>
      </c>
      <c r="D91" s="155"/>
      <c r="E91" s="156"/>
      <c r="F91" s="157"/>
      <c r="G91" s="126"/>
    </row>
    <row r="92" spans="1:7" ht="12" customHeight="1" x14ac:dyDescent="0.2">
      <c r="A92" s="6"/>
      <c r="B92" s="158" t="s">
        <v>61</v>
      </c>
      <c r="C92" s="159">
        <v>4500</v>
      </c>
      <c r="D92" s="159">
        <v>5000</v>
      </c>
      <c r="E92" s="160">
        <v>5500</v>
      </c>
      <c r="F92" s="161"/>
      <c r="G92" s="162"/>
    </row>
    <row r="93" spans="1:7" ht="12.75" customHeight="1" thickBot="1" x14ac:dyDescent="0.25">
      <c r="A93" s="6"/>
      <c r="B93" s="149" t="s">
        <v>108</v>
      </c>
      <c r="C93" s="150">
        <f>+G67/C92</f>
        <v>2866.1200493333336</v>
      </c>
      <c r="D93" s="150">
        <f>+G67/D92</f>
        <v>2579.5080444</v>
      </c>
      <c r="E93" s="163">
        <f>+G67/E92</f>
        <v>2345.0073130909091</v>
      </c>
      <c r="F93" s="161"/>
      <c r="G93" s="162"/>
    </row>
    <row r="94" spans="1:7" ht="15.5" customHeight="1" x14ac:dyDescent="0.2">
      <c r="A94" s="6"/>
      <c r="B94" s="124" t="s">
        <v>56</v>
      </c>
      <c r="C94" s="132"/>
      <c r="D94" s="132"/>
      <c r="E94" s="132"/>
      <c r="F94" s="132"/>
      <c r="G94" s="132"/>
    </row>
    <row r="95" spans="1:7" ht="11.25" customHeight="1" x14ac:dyDescent="0.2">
      <c r="B95" s="164"/>
      <c r="C95" s="164"/>
      <c r="D95" s="164"/>
      <c r="E95" s="164"/>
      <c r="F95" s="164"/>
      <c r="G95" s="164"/>
    </row>
    <row r="96" spans="1:7" ht="11.25" customHeight="1" x14ac:dyDescent="0.2">
      <c r="B96" s="164"/>
      <c r="C96" s="164"/>
      <c r="D96" s="164"/>
      <c r="E96" s="164"/>
      <c r="F96" s="164"/>
      <c r="G96" s="164"/>
    </row>
    <row r="97" spans="2:7" ht="11.25" customHeight="1" x14ac:dyDescent="0.2">
      <c r="B97" s="164"/>
      <c r="C97" s="164"/>
      <c r="D97" s="164"/>
      <c r="E97" s="164"/>
      <c r="F97" s="164"/>
      <c r="G97" s="164"/>
    </row>
    <row r="98" spans="2:7" ht="11.25" customHeight="1" x14ac:dyDescent="0.2">
      <c r="B98" s="164"/>
      <c r="C98" s="164"/>
      <c r="D98" s="164"/>
      <c r="E98" s="164"/>
      <c r="F98" s="164"/>
      <c r="G98" s="164"/>
    </row>
    <row r="99" spans="2:7" ht="11.25" customHeight="1" x14ac:dyDescent="0.2">
      <c r="B99" s="164"/>
      <c r="C99" s="164"/>
      <c r="D99" s="164"/>
      <c r="E99" s="164"/>
      <c r="F99" s="164"/>
      <c r="G99" s="164"/>
    </row>
    <row r="100" spans="2:7" ht="11.25" customHeight="1" x14ac:dyDescent="0.2">
      <c r="B100" s="164"/>
      <c r="C100" s="164"/>
      <c r="D100" s="164"/>
      <c r="E100" s="164"/>
      <c r="F100" s="164"/>
      <c r="G100" s="164"/>
    </row>
    <row r="101" spans="2:7" ht="11.25" customHeight="1" x14ac:dyDescent="0.2">
      <c r="B101" s="164"/>
      <c r="C101" s="164"/>
      <c r="D101" s="164"/>
      <c r="E101" s="164"/>
      <c r="F101" s="164"/>
      <c r="G101" s="164"/>
    </row>
    <row r="102" spans="2:7" ht="11.25" customHeight="1" x14ac:dyDescent="0.2">
      <c r="B102" s="164"/>
      <c r="C102" s="164"/>
      <c r="D102" s="164"/>
      <c r="E102" s="164"/>
      <c r="F102" s="164"/>
      <c r="G102" s="164"/>
    </row>
    <row r="103" spans="2:7" ht="11.25" customHeight="1" x14ac:dyDescent="0.2">
      <c r="B103" s="164"/>
      <c r="C103" s="164"/>
      <c r="D103" s="164"/>
      <c r="E103" s="164"/>
      <c r="F103" s="164"/>
      <c r="G103" s="164"/>
    </row>
    <row r="104" spans="2:7" ht="11.25" customHeight="1" x14ac:dyDescent="0.2">
      <c r="B104" s="164"/>
      <c r="C104" s="164"/>
      <c r="D104" s="164"/>
      <c r="E104" s="164"/>
      <c r="F104" s="164"/>
      <c r="G104" s="164"/>
    </row>
    <row r="105" spans="2:7" ht="11.25" customHeight="1" x14ac:dyDescent="0.2">
      <c r="B105" s="164"/>
      <c r="C105" s="164"/>
      <c r="D105" s="164"/>
      <c r="E105" s="164"/>
      <c r="F105" s="164"/>
      <c r="G105" s="164"/>
    </row>
    <row r="106" spans="2:7" ht="11.25" customHeight="1" x14ac:dyDescent="0.2">
      <c r="B106" s="164"/>
      <c r="C106" s="164"/>
      <c r="D106" s="164"/>
      <c r="E106" s="164"/>
      <c r="F106" s="164"/>
      <c r="G106" s="164"/>
    </row>
    <row r="107" spans="2:7" ht="11.25" customHeight="1" x14ac:dyDescent="0.2">
      <c r="B107" s="164"/>
      <c r="C107" s="164"/>
      <c r="D107" s="164"/>
      <c r="E107" s="164"/>
      <c r="F107" s="164"/>
      <c r="G107" s="164"/>
    </row>
    <row r="108" spans="2:7" ht="11.25" customHeight="1" x14ac:dyDescent="0.2">
      <c r="B108" s="164"/>
      <c r="C108" s="164"/>
      <c r="D108" s="164"/>
      <c r="E108" s="164"/>
      <c r="F108" s="164"/>
      <c r="G108" s="164"/>
    </row>
    <row r="109" spans="2:7" ht="11.25" customHeight="1" x14ac:dyDescent="0.2">
      <c r="B109" s="164"/>
      <c r="C109" s="164"/>
      <c r="D109" s="164"/>
      <c r="E109" s="164"/>
      <c r="F109" s="164"/>
      <c r="G109" s="164"/>
    </row>
    <row r="110" spans="2:7" ht="11.25" customHeight="1" x14ac:dyDescent="0.2">
      <c r="B110" s="164"/>
      <c r="C110" s="164"/>
      <c r="D110" s="164"/>
      <c r="E110" s="164"/>
      <c r="F110" s="164"/>
      <c r="G110" s="164"/>
    </row>
    <row r="111" spans="2:7" ht="11.25" customHeight="1" x14ac:dyDescent="0.2">
      <c r="B111" s="164"/>
      <c r="C111" s="164"/>
      <c r="D111" s="164"/>
      <c r="E111" s="164"/>
      <c r="F111" s="164"/>
      <c r="G111" s="164"/>
    </row>
    <row r="112" spans="2:7" ht="11.25" customHeight="1" x14ac:dyDescent="0.2">
      <c r="B112" s="164"/>
      <c r="C112" s="164"/>
      <c r="D112" s="164"/>
      <c r="E112" s="164"/>
      <c r="F112" s="164"/>
      <c r="G112" s="164"/>
    </row>
    <row r="113" spans="2:7" ht="11.25" customHeight="1" x14ac:dyDescent="0.2">
      <c r="B113" s="164"/>
      <c r="C113" s="164"/>
      <c r="D113" s="164"/>
      <c r="E113" s="164"/>
      <c r="F113" s="164"/>
      <c r="G113" s="164"/>
    </row>
    <row r="114" spans="2:7" ht="11.25" customHeight="1" x14ac:dyDescent="0.2">
      <c r="B114" s="164"/>
      <c r="C114" s="164"/>
      <c r="D114" s="164"/>
      <c r="E114" s="164"/>
      <c r="F114" s="164"/>
      <c r="G114" s="164"/>
    </row>
    <row r="115" spans="2:7" ht="11.25" customHeight="1" x14ac:dyDescent="0.2">
      <c r="B115" s="164"/>
      <c r="C115" s="164"/>
      <c r="D115" s="164"/>
      <c r="E115" s="164"/>
      <c r="F115" s="164"/>
      <c r="G115" s="164"/>
    </row>
    <row r="116" spans="2:7" ht="11.25" customHeight="1" x14ac:dyDescent="0.2">
      <c r="B116" s="164"/>
      <c r="C116" s="164"/>
      <c r="D116" s="164"/>
      <c r="E116" s="164"/>
      <c r="F116" s="164"/>
      <c r="G116" s="164"/>
    </row>
    <row r="117" spans="2:7" ht="11.25" customHeight="1" x14ac:dyDescent="0.2">
      <c r="B117" s="164"/>
      <c r="C117" s="164"/>
      <c r="D117" s="164"/>
      <c r="E117" s="164"/>
      <c r="F117" s="164"/>
      <c r="G117" s="164"/>
    </row>
    <row r="118" spans="2:7" ht="11.25" customHeight="1" x14ac:dyDescent="0.2">
      <c r="B118" s="164"/>
      <c r="C118" s="164"/>
      <c r="D118" s="164"/>
      <c r="E118" s="164"/>
      <c r="F118" s="164"/>
      <c r="G118" s="164"/>
    </row>
    <row r="119" spans="2:7" ht="11.25" customHeight="1" x14ac:dyDescent="0.2">
      <c r="B119" s="164"/>
      <c r="C119" s="164"/>
      <c r="D119" s="164"/>
      <c r="E119" s="164"/>
      <c r="F119" s="164"/>
      <c r="G119" s="164"/>
    </row>
    <row r="120" spans="2:7" ht="11.25" customHeight="1" x14ac:dyDescent="0.2">
      <c r="B120" s="164"/>
      <c r="C120" s="164"/>
      <c r="D120" s="164"/>
      <c r="E120" s="164"/>
      <c r="F120" s="164"/>
      <c r="G120" s="164"/>
    </row>
    <row r="121" spans="2:7" ht="11.25" customHeight="1" x14ac:dyDescent="0.2">
      <c r="B121" s="164"/>
      <c r="C121" s="164"/>
      <c r="D121" s="164"/>
      <c r="E121" s="164"/>
      <c r="F121" s="164"/>
      <c r="G121" s="164"/>
    </row>
    <row r="122" spans="2:7" ht="11.25" customHeight="1" x14ac:dyDescent="0.2">
      <c r="B122" s="164"/>
      <c r="C122" s="164"/>
      <c r="D122" s="164"/>
      <c r="E122" s="164"/>
      <c r="F122" s="164"/>
      <c r="G122" s="164"/>
    </row>
    <row r="123" spans="2:7" ht="11.25" customHeight="1" x14ac:dyDescent="0.2">
      <c r="B123" s="164"/>
      <c r="C123" s="164"/>
      <c r="D123" s="164"/>
      <c r="E123" s="164"/>
      <c r="F123" s="164"/>
      <c r="G123" s="164"/>
    </row>
    <row r="124" spans="2:7" ht="11.25" customHeight="1" x14ac:dyDescent="0.2">
      <c r="B124" s="164"/>
      <c r="C124" s="164"/>
      <c r="D124" s="164"/>
      <c r="E124" s="164"/>
      <c r="F124" s="164"/>
      <c r="G124" s="164"/>
    </row>
    <row r="125" spans="2:7" ht="11.25" customHeight="1" x14ac:dyDescent="0.2">
      <c r="B125" s="164"/>
      <c r="C125" s="164"/>
      <c r="D125" s="164"/>
      <c r="E125" s="164"/>
      <c r="F125" s="164"/>
      <c r="G125" s="164"/>
    </row>
    <row r="126" spans="2:7" ht="11.25" customHeight="1" x14ac:dyDescent="0.2">
      <c r="B126" s="164"/>
      <c r="C126" s="164"/>
      <c r="D126" s="164"/>
      <c r="E126" s="164"/>
      <c r="F126" s="164"/>
      <c r="G126" s="164"/>
    </row>
    <row r="127" spans="2:7" ht="11.25" customHeight="1" x14ac:dyDescent="0.2">
      <c r="B127" s="164"/>
      <c r="C127" s="164"/>
      <c r="D127" s="164"/>
      <c r="E127" s="164"/>
      <c r="F127" s="164"/>
      <c r="G127" s="164"/>
    </row>
    <row r="128" spans="2:7" ht="11.25" customHeight="1" x14ac:dyDescent="0.2">
      <c r="B128" s="164"/>
      <c r="C128" s="164"/>
      <c r="D128" s="164"/>
      <c r="E128" s="164"/>
      <c r="F128" s="164"/>
      <c r="G128" s="164"/>
    </row>
    <row r="129" spans="2:7" ht="11.25" customHeight="1" x14ac:dyDescent="0.2">
      <c r="B129" s="164"/>
      <c r="C129" s="164"/>
      <c r="D129" s="164"/>
      <c r="E129" s="164"/>
      <c r="F129" s="164"/>
      <c r="G129" s="164"/>
    </row>
    <row r="130" spans="2:7" ht="11.25" customHeight="1" x14ac:dyDescent="0.2">
      <c r="B130" s="164"/>
      <c r="C130" s="164"/>
      <c r="D130" s="164"/>
      <c r="E130" s="164"/>
      <c r="F130" s="164"/>
      <c r="G130" s="164"/>
    </row>
    <row r="131" spans="2:7" ht="11.25" customHeight="1" x14ac:dyDescent="0.2">
      <c r="B131" s="164"/>
      <c r="C131" s="164"/>
      <c r="D131" s="164"/>
      <c r="E131" s="164"/>
      <c r="F131" s="164"/>
      <c r="G131" s="164"/>
    </row>
    <row r="132" spans="2:7" ht="11.25" customHeight="1" x14ac:dyDescent="0.2">
      <c r="B132" s="164"/>
      <c r="C132" s="164"/>
      <c r="D132" s="164"/>
      <c r="E132" s="164"/>
      <c r="F132" s="164"/>
      <c r="G132" s="164"/>
    </row>
    <row r="133" spans="2:7" ht="11.25" customHeight="1" x14ac:dyDescent="0.2">
      <c r="B133" s="164"/>
      <c r="C133" s="164"/>
      <c r="D133" s="164"/>
      <c r="E133" s="164"/>
      <c r="F133" s="164"/>
      <c r="G133" s="164"/>
    </row>
    <row r="134" spans="2:7" ht="11.25" customHeight="1" x14ac:dyDescent="0.2">
      <c r="B134" s="164"/>
      <c r="C134" s="164"/>
      <c r="D134" s="164"/>
      <c r="E134" s="164"/>
      <c r="F134" s="164"/>
      <c r="G134" s="164"/>
    </row>
    <row r="135" spans="2:7" ht="11.25" customHeight="1" x14ac:dyDescent="0.2">
      <c r="B135" s="164"/>
      <c r="C135" s="164"/>
      <c r="D135" s="164"/>
      <c r="E135" s="164"/>
      <c r="F135" s="164"/>
      <c r="G135" s="164"/>
    </row>
    <row r="136" spans="2:7" ht="11.25" customHeight="1" x14ac:dyDescent="0.2">
      <c r="B136" s="164"/>
      <c r="C136" s="164"/>
      <c r="D136" s="164"/>
      <c r="E136" s="164"/>
      <c r="F136" s="164"/>
      <c r="G136" s="164"/>
    </row>
    <row r="137" spans="2:7" ht="11.25" customHeight="1" x14ac:dyDescent="0.2">
      <c r="B137" s="164"/>
      <c r="C137" s="164"/>
      <c r="D137" s="164"/>
      <c r="E137" s="164"/>
      <c r="F137" s="164"/>
      <c r="G137" s="164"/>
    </row>
    <row r="138" spans="2:7" ht="11.25" customHeight="1" x14ac:dyDescent="0.2">
      <c r="B138" s="164"/>
      <c r="C138" s="164"/>
      <c r="D138" s="164"/>
      <c r="E138" s="164"/>
      <c r="F138" s="164"/>
      <c r="G138" s="164"/>
    </row>
    <row r="139" spans="2:7" ht="11.25" customHeight="1" x14ac:dyDescent="0.2">
      <c r="B139" s="164"/>
      <c r="C139" s="164"/>
      <c r="D139" s="164"/>
      <c r="E139" s="164"/>
      <c r="F139" s="164"/>
      <c r="G139" s="164"/>
    </row>
    <row r="140" spans="2:7" ht="11.25" customHeight="1" x14ac:dyDescent="0.2">
      <c r="B140" s="164"/>
      <c r="C140" s="164"/>
      <c r="D140" s="164"/>
      <c r="E140" s="164"/>
      <c r="F140" s="164"/>
      <c r="G140" s="164"/>
    </row>
    <row r="141" spans="2:7" ht="11.25" customHeight="1" x14ac:dyDescent="0.2">
      <c r="B141" s="164"/>
      <c r="C141" s="164"/>
      <c r="D141" s="164"/>
      <c r="E141" s="164"/>
      <c r="F141" s="164"/>
      <c r="G141" s="164"/>
    </row>
    <row r="142" spans="2:7" ht="11.25" customHeight="1" x14ac:dyDescent="0.2">
      <c r="B142" s="164"/>
      <c r="C142" s="164"/>
      <c r="D142" s="164"/>
      <c r="E142" s="164"/>
      <c r="F142" s="164"/>
      <c r="G142" s="164"/>
    </row>
    <row r="143" spans="2:7" ht="11.25" customHeight="1" x14ac:dyDescent="0.2">
      <c r="B143" s="164"/>
      <c r="C143" s="164"/>
      <c r="D143" s="164"/>
      <c r="E143" s="164"/>
      <c r="F143" s="164"/>
      <c r="G143" s="164"/>
    </row>
    <row r="144" spans="2:7" ht="11.25" customHeight="1" x14ac:dyDescent="0.2">
      <c r="B144" s="164"/>
      <c r="C144" s="164"/>
      <c r="D144" s="164"/>
      <c r="E144" s="164"/>
      <c r="F144" s="164"/>
      <c r="G144" s="164"/>
    </row>
    <row r="145" spans="2:7" ht="11.25" customHeight="1" x14ac:dyDescent="0.2">
      <c r="B145" s="164"/>
      <c r="C145" s="164"/>
      <c r="D145" s="164"/>
      <c r="E145" s="164"/>
      <c r="F145" s="164"/>
      <c r="G145" s="164"/>
    </row>
    <row r="146" spans="2:7" ht="11.25" customHeight="1" x14ac:dyDescent="0.2">
      <c r="B146" s="164"/>
      <c r="C146" s="164"/>
      <c r="D146" s="164"/>
      <c r="E146" s="164"/>
      <c r="F146" s="164"/>
      <c r="G146" s="164"/>
    </row>
    <row r="147" spans="2:7" ht="11.25" customHeight="1" x14ac:dyDescent="0.2">
      <c r="B147" s="164"/>
      <c r="C147" s="164"/>
      <c r="D147" s="164"/>
      <c r="E147" s="164"/>
      <c r="F147" s="164"/>
      <c r="G147" s="164"/>
    </row>
    <row r="148" spans="2:7" ht="11.25" customHeight="1" x14ac:dyDescent="0.2">
      <c r="B148" s="164"/>
      <c r="C148" s="164"/>
      <c r="D148" s="164"/>
      <c r="E148" s="164"/>
      <c r="F148" s="164"/>
      <c r="G148" s="164"/>
    </row>
    <row r="149" spans="2:7" ht="11.25" customHeight="1" x14ac:dyDescent="0.2">
      <c r="B149" s="164"/>
      <c r="C149" s="164"/>
      <c r="D149" s="164"/>
      <c r="E149" s="164"/>
      <c r="F149" s="164"/>
      <c r="G149" s="164"/>
    </row>
    <row r="150" spans="2:7" ht="11.25" customHeight="1" x14ac:dyDescent="0.2">
      <c r="B150" s="164"/>
      <c r="C150" s="164"/>
      <c r="D150" s="164"/>
      <c r="E150" s="164"/>
      <c r="F150" s="164"/>
      <c r="G150" s="164"/>
    </row>
    <row r="151" spans="2:7" ht="11.25" customHeight="1" x14ac:dyDescent="0.2">
      <c r="B151" s="164"/>
      <c r="C151" s="164"/>
      <c r="D151" s="164"/>
      <c r="E151" s="164"/>
      <c r="F151" s="164"/>
      <c r="G151" s="164"/>
    </row>
    <row r="152" spans="2:7" ht="11.25" customHeight="1" x14ac:dyDescent="0.2">
      <c r="B152" s="164"/>
      <c r="C152" s="164"/>
      <c r="D152" s="164"/>
      <c r="E152" s="164"/>
      <c r="F152" s="164"/>
      <c r="G152" s="164"/>
    </row>
    <row r="153" spans="2:7" ht="11.25" customHeight="1" x14ac:dyDescent="0.2">
      <c r="B153" s="164"/>
      <c r="C153" s="164"/>
      <c r="D153" s="164"/>
      <c r="E153" s="164"/>
      <c r="F153" s="164"/>
      <c r="G153" s="164"/>
    </row>
    <row r="154" spans="2:7" ht="11.25" customHeight="1" x14ac:dyDescent="0.2">
      <c r="B154" s="164"/>
      <c r="C154" s="164"/>
      <c r="D154" s="164"/>
      <c r="E154" s="164"/>
      <c r="F154" s="164"/>
      <c r="G154" s="164"/>
    </row>
    <row r="155" spans="2:7" ht="11.25" customHeight="1" x14ac:dyDescent="0.2">
      <c r="B155" s="164"/>
      <c r="C155" s="164"/>
      <c r="D155" s="164"/>
      <c r="E155" s="164"/>
      <c r="F155" s="164"/>
      <c r="G155" s="164"/>
    </row>
    <row r="156" spans="2:7" ht="11.25" customHeight="1" x14ac:dyDescent="0.2">
      <c r="B156" s="164"/>
      <c r="C156" s="164"/>
      <c r="D156" s="164"/>
      <c r="E156" s="164"/>
      <c r="F156" s="164"/>
      <c r="G156" s="164"/>
    </row>
    <row r="157" spans="2:7" ht="11.25" customHeight="1" x14ac:dyDescent="0.2">
      <c r="B157" s="164"/>
      <c r="C157" s="164"/>
      <c r="D157" s="164"/>
      <c r="E157" s="164"/>
      <c r="F157" s="164"/>
      <c r="G157" s="164"/>
    </row>
    <row r="158" spans="2:7" ht="11.25" customHeight="1" x14ac:dyDescent="0.2">
      <c r="B158" s="164"/>
      <c r="C158" s="164"/>
      <c r="D158" s="164"/>
      <c r="E158" s="164"/>
      <c r="F158" s="164"/>
      <c r="G158" s="164"/>
    </row>
    <row r="159" spans="2:7" ht="11.25" customHeight="1" x14ac:dyDescent="0.2">
      <c r="B159" s="164"/>
      <c r="C159" s="164"/>
      <c r="D159" s="164"/>
      <c r="E159" s="164"/>
      <c r="F159" s="164"/>
      <c r="G159" s="164"/>
    </row>
    <row r="160" spans="2:7" ht="11.25" customHeight="1" x14ac:dyDescent="0.2">
      <c r="B160" s="164"/>
      <c r="C160" s="164"/>
      <c r="D160" s="164"/>
      <c r="E160" s="164"/>
      <c r="F160" s="164"/>
      <c r="G160" s="164"/>
    </row>
    <row r="161" spans="2:7" ht="11.25" customHeight="1" x14ac:dyDescent="0.2">
      <c r="B161" s="164"/>
      <c r="C161" s="164"/>
      <c r="D161" s="164"/>
      <c r="E161" s="164"/>
      <c r="F161" s="164"/>
      <c r="G161" s="164"/>
    </row>
    <row r="162" spans="2:7" ht="11.25" customHeight="1" x14ac:dyDescent="0.2">
      <c r="B162" s="164"/>
      <c r="C162" s="164"/>
      <c r="D162" s="164"/>
      <c r="E162" s="164"/>
      <c r="F162" s="164"/>
      <c r="G162" s="164"/>
    </row>
    <row r="163" spans="2:7" ht="11.25" customHeight="1" x14ac:dyDescent="0.2">
      <c r="B163" s="164"/>
      <c r="C163" s="164"/>
      <c r="D163" s="164"/>
      <c r="E163" s="164"/>
      <c r="F163" s="164"/>
      <c r="G163" s="164"/>
    </row>
    <row r="164" spans="2:7" ht="11.25" customHeight="1" x14ac:dyDescent="0.2">
      <c r="B164" s="164"/>
      <c r="C164" s="164"/>
      <c r="D164" s="164"/>
      <c r="E164" s="164"/>
      <c r="F164" s="164"/>
      <c r="G164" s="164"/>
    </row>
    <row r="165" spans="2:7" ht="11.25" customHeight="1" x14ac:dyDescent="0.2">
      <c r="B165" s="164"/>
      <c r="C165" s="164"/>
      <c r="D165" s="164"/>
      <c r="E165" s="164"/>
      <c r="F165" s="164"/>
      <c r="G165" s="164"/>
    </row>
    <row r="166" spans="2:7" ht="11.25" customHeight="1" x14ac:dyDescent="0.2">
      <c r="B166" s="164"/>
      <c r="C166" s="164"/>
      <c r="D166" s="164"/>
      <c r="E166" s="164"/>
      <c r="F166" s="164"/>
      <c r="G166" s="164"/>
    </row>
    <row r="167" spans="2:7" ht="11.25" customHeight="1" x14ac:dyDescent="0.2">
      <c r="B167" s="164"/>
      <c r="C167" s="164"/>
      <c r="D167" s="164"/>
      <c r="E167" s="164"/>
      <c r="F167" s="164"/>
      <c r="G167" s="164"/>
    </row>
    <row r="168" spans="2:7" ht="11.25" customHeight="1" x14ac:dyDescent="0.2">
      <c r="B168" s="164"/>
      <c r="C168" s="164"/>
      <c r="D168" s="164"/>
      <c r="E168" s="164"/>
      <c r="F168" s="164"/>
      <c r="G168" s="164"/>
    </row>
    <row r="169" spans="2:7" ht="11.25" customHeight="1" x14ac:dyDescent="0.2">
      <c r="B169" s="164"/>
      <c r="C169" s="164"/>
      <c r="D169" s="164"/>
      <c r="E169" s="164"/>
      <c r="F169" s="164"/>
      <c r="G169" s="164"/>
    </row>
    <row r="170" spans="2:7" ht="11.25" customHeight="1" x14ac:dyDescent="0.2">
      <c r="B170" s="164"/>
      <c r="C170" s="164"/>
      <c r="D170" s="164"/>
      <c r="E170" s="164"/>
      <c r="F170" s="164"/>
      <c r="G170" s="164"/>
    </row>
    <row r="171" spans="2:7" ht="11.25" customHeight="1" x14ac:dyDescent="0.2">
      <c r="B171" s="164"/>
      <c r="C171" s="164"/>
      <c r="D171" s="164"/>
      <c r="E171" s="164"/>
      <c r="F171" s="164"/>
      <c r="G171" s="164"/>
    </row>
    <row r="172" spans="2:7" ht="11.25" customHeight="1" x14ac:dyDescent="0.2">
      <c r="B172" s="164"/>
      <c r="C172" s="164"/>
      <c r="D172" s="164"/>
      <c r="E172" s="164"/>
      <c r="F172" s="164"/>
      <c r="G172" s="164"/>
    </row>
    <row r="173" spans="2:7" ht="11.25" customHeight="1" x14ac:dyDescent="0.2">
      <c r="B173" s="164"/>
      <c r="C173" s="164"/>
      <c r="D173" s="164"/>
      <c r="E173" s="164"/>
      <c r="F173" s="164"/>
      <c r="G173" s="164"/>
    </row>
    <row r="174" spans="2:7" ht="11.25" customHeight="1" x14ac:dyDescent="0.2">
      <c r="B174" s="164"/>
      <c r="C174" s="164"/>
      <c r="D174" s="164"/>
      <c r="E174" s="164"/>
      <c r="F174" s="164"/>
      <c r="G174" s="164"/>
    </row>
    <row r="175" spans="2:7" ht="11.25" customHeight="1" x14ac:dyDescent="0.2">
      <c r="B175" s="164"/>
      <c r="C175" s="164"/>
      <c r="D175" s="164"/>
      <c r="E175" s="164"/>
      <c r="F175" s="164"/>
      <c r="G175" s="164"/>
    </row>
    <row r="176" spans="2:7" ht="11.25" customHeight="1" x14ac:dyDescent="0.2">
      <c r="B176" s="164"/>
      <c r="C176" s="164"/>
      <c r="D176" s="164"/>
      <c r="E176" s="164"/>
      <c r="F176" s="164"/>
      <c r="G176" s="164"/>
    </row>
    <row r="177" spans="2:7" ht="11.25" customHeight="1" x14ac:dyDescent="0.2">
      <c r="B177" s="164"/>
      <c r="C177" s="164"/>
      <c r="D177" s="164"/>
      <c r="E177" s="164"/>
      <c r="F177" s="164"/>
      <c r="G177" s="164"/>
    </row>
    <row r="178" spans="2:7" ht="11.25" customHeight="1" x14ac:dyDescent="0.2">
      <c r="B178" s="164"/>
      <c r="C178" s="164"/>
      <c r="D178" s="164"/>
      <c r="E178" s="164"/>
      <c r="F178" s="164"/>
      <c r="G178" s="164"/>
    </row>
    <row r="179" spans="2:7" ht="11.25" customHeight="1" x14ac:dyDescent="0.2">
      <c r="B179" s="164"/>
      <c r="C179" s="164"/>
      <c r="D179" s="164"/>
      <c r="E179" s="164"/>
      <c r="F179" s="164"/>
      <c r="G179" s="164"/>
    </row>
    <row r="180" spans="2:7" ht="11.25" customHeight="1" x14ac:dyDescent="0.2">
      <c r="B180" s="164"/>
      <c r="C180" s="164"/>
      <c r="D180" s="164"/>
      <c r="E180" s="164"/>
      <c r="F180" s="164"/>
      <c r="G180" s="164"/>
    </row>
    <row r="181" spans="2:7" ht="11.25" customHeight="1" x14ac:dyDescent="0.2">
      <c r="B181" s="164"/>
      <c r="C181" s="164"/>
      <c r="D181" s="164"/>
      <c r="E181" s="164"/>
      <c r="F181" s="164"/>
      <c r="G181" s="164"/>
    </row>
    <row r="182" spans="2:7" ht="11.25" customHeight="1" x14ac:dyDescent="0.2">
      <c r="B182" s="164"/>
      <c r="C182" s="164"/>
      <c r="D182" s="164"/>
      <c r="E182" s="164"/>
      <c r="F182" s="164"/>
      <c r="G182" s="164"/>
    </row>
    <row r="183" spans="2:7" ht="11.25" customHeight="1" x14ac:dyDescent="0.2">
      <c r="B183" s="164"/>
      <c r="C183" s="164"/>
      <c r="D183" s="164"/>
      <c r="E183" s="164"/>
      <c r="F183" s="164"/>
      <c r="G183" s="164"/>
    </row>
    <row r="184" spans="2:7" ht="11.25" customHeight="1" x14ac:dyDescent="0.2">
      <c r="B184" s="164"/>
      <c r="C184" s="164"/>
      <c r="D184" s="164"/>
      <c r="E184" s="164"/>
      <c r="F184" s="164"/>
      <c r="G184" s="164"/>
    </row>
    <row r="185" spans="2:7" ht="11.25" customHeight="1" x14ac:dyDescent="0.2">
      <c r="B185" s="164"/>
      <c r="C185" s="164"/>
      <c r="D185" s="164"/>
      <c r="E185" s="164"/>
      <c r="F185" s="164"/>
      <c r="G185" s="164"/>
    </row>
    <row r="186" spans="2:7" ht="11.25" customHeight="1" x14ac:dyDescent="0.2">
      <c r="B186" s="164"/>
      <c r="C186" s="164"/>
      <c r="D186" s="164"/>
      <c r="E186" s="164"/>
      <c r="F186" s="164"/>
      <c r="G186" s="164"/>
    </row>
    <row r="187" spans="2:7" ht="11.25" customHeight="1" x14ac:dyDescent="0.2">
      <c r="B187" s="164"/>
      <c r="C187" s="164"/>
      <c r="D187" s="164"/>
      <c r="E187" s="164"/>
      <c r="F187" s="164"/>
      <c r="G187" s="164"/>
    </row>
    <row r="188" spans="2:7" ht="11.25" customHeight="1" x14ac:dyDescent="0.2">
      <c r="B188" s="164"/>
      <c r="C188" s="164"/>
      <c r="D188" s="164"/>
      <c r="E188" s="164"/>
      <c r="F188" s="164"/>
      <c r="G188" s="164"/>
    </row>
    <row r="189" spans="2:7" ht="11.25" customHeight="1" x14ac:dyDescent="0.2">
      <c r="B189" s="164"/>
      <c r="C189" s="164"/>
      <c r="D189" s="164"/>
      <c r="E189" s="164"/>
      <c r="F189" s="164"/>
      <c r="G189" s="164"/>
    </row>
    <row r="190" spans="2:7" ht="11.25" customHeight="1" x14ac:dyDescent="0.2">
      <c r="B190" s="164"/>
      <c r="C190" s="164"/>
      <c r="D190" s="164"/>
      <c r="E190" s="164"/>
      <c r="F190" s="164"/>
      <c r="G190" s="164"/>
    </row>
    <row r="191" spans="2:7" ht="11.25" customHeight="1" x14ac:dyDescent="0.2">
      <c r="B191" s="164"/>
      <c r="C191" s="164"/>
      <c r="D191" s="164"/>
      <c r="E191" s="164"/>
      <c r="F191" s="164"/>
      <c r="G191" s="164"/>
    </row>
    <row r="192" spans="2:7" ht="11.25" customHeight="1" x14ac:dyDescent="0.2">
      <c r="B192" s="164"/>
      <c r="C192" s="164"/>
      <c r="D192" s="164"/>
      <c r="E192" s="164"/>
      <c r="F192" s="164"/>
      <c r="G192" s="164"/>
    </row>
    <row r="193" spans="2:7" ht="11.25" customHeight="1" x14ac:dyDescent="0.2">
      <c r="B193" s="164"/>
      <c r="C193" s="164"/>
      <c r="D193" s="164"/>
      <c r="E193" s="164"/>
      <c r="F193" s="164"/>
      <c r="G193" s="164"/>
    </row>
    <row r="194" spans="2:7" ht="11.25" customHeight="1" x14ac:dyDescent="0.2">
      <c r="B194" s="164"/>
      <c r="C194" s="164"/>
      <c r="D194" s="164"/>
      <c r="E194" s="164"/>
      <c r="F194" s="164"/>
      <c r="G194" s="164"/>
    </row>
    <row r="195" spans="2:7" ht="11.25" customHeight="1" x14ac:dyDescent="0.2">
      <c r="B195" s="164"/>
      <c r="C195" s="164"/>
      <c r="D195" s="164"/>
      <c r="E195" s="164"/>
      <c r="F195" s="164"/>
      <c r="G195" s="164"/>
    </row>
    <row r="196" spans="2:7" ht="11.25" customHeight="1" x14ac:dyDescent="0.2">
      <c r="B196" s="164"/>
      <c r="C196" s="164"/>
      <c r="D196" s="164"/>
      <c r="E196" s="164"/>
      <c r="F196" s="164"/>
      <c r="G196" s="164"/>
    </row>
    <row r="197" spans="2:7" ht="11.25" customHeight="1" x14ac:dyDescent="0.2">
      <c r="B197" s="164"/>
      <c r="C197" s="164"/>
      <c r="D197" s="164"/>
      <c r="E197" s="164"/>
      <c r="F197" s="164"/>
      <c r="G197" s="164"/>
    </row>
    <row r="198" spans="2:7" ht="11.25" customHeight="1" x14ac:dyDescent="0.2">
      <c r="B198" s="164"/>
      <c r="C198" s="164"/>
      <c r="D198" s="164"/>
      <c r="E198" s="164"/>
      <c r="F198" s="164"/>
      <c r="G198" s="164"/>
    </row>
    <row r="199" spans="2:7" ht="11.25" customHeight="1" x14ac:dyDescent="0.2">
      <c r="B199" s="164"/>
      <c r="C199" s="164"/>
      <c r="D199" s="164"/>
      <c r="E199" s="164"/>
      <c r="F199" s="164"/>
      <c r="G199" s="164"/>
    </row>
    <row r="200" spans="2:7" ht="11.25" customHeight="1" x14ac:dyDescent="0.2">
      <c r="B200" s="164"/>
      <c r="C200" s="164"/>
      <c r="D200" s="164"/>
      <c r="E200" s="164"/>
      <c r="F200" s="164"/>
      <c r="G200" s="164"/>
    </row>
    <row r="201" spans="2:7" ht="11.25" customHeight="1" x14ac:dyDescent="0.2">
      <c r="B201" s="164"/>
      <c r="C201" s="164"/>
      <c r="D201" s="164"/>
      <c r="E201" s="164"/>
      <c r="F201" s="164"/>
      <c r="G201" s="164"/>
    </row>
    <row r="202" spans="2:7" ht="11.25" customHeight="1" x14ac:dyDescent="0.2">
      <c r="B202" s="164"/>
      <c r="C202" s="164"/>
      <c r="D202" s="164"/>
      <c r="E202" s="164"/>
      <c r="F202" s="164"/>
      <c r="G202" s="164"/>
    </row>
    <row r="203" spans="2:7" ht="11.25" customHeight="1" x14ac:dyDescent="0.2">
      <c r="B203" s="164"/>
      <c r="C203" s="164"/>
      <c r="D203" s="164"/>
      <c r="E203" s="164"/>
      <c r="F203" s="164"/>
      <c r="G203" s="164"/>
    </row>
    <row r="204" spans="2:7" ht="11.25" customHeight="1" x14ac:dyDescent="0.2">
      <c r="B204" s="164"/>
      <c r="C204" s="164"/>
      <c r="D204" s="164"/>
      <c r="E204" s="164"/>
      <c r="F204" s="164"/>
      <c r="G204" s="164"/>
    </row>
    <row r="205" spans="2:7" ht="11.25" customHeight="1" x14ac:dyDescent="0.2">
      <c r="B205" s="164"/>
      <c r="C205" s="164"/>
      <c r="D205" s="164"/>
      <c r="E205" s="164"/>
      <c r="F205" s="164"/>
      <c r="G205" s="164"/>
    </row>
    <row r="206" spans="2:7" ht="11.25" customHeight="1" x14ac:dyDescent="0.2">
      <c r="B206" s="164"/>
      <c r="C206" s="164"/>
      <c r="D206" s="164"/>
      <c r="E206" s="164"/>
      <c r="F206" s="164"/>
      <c r="G206" s="164"/>
    </row>
    <row r="207" spans="2:7" ht="11.25" customHeight="1" x14ac:dyDescent="0.2">
      <c r="B207" s="164"/>
      <c r="C207" s="164"/>
      <c r="D207" s="164"/>
      <c r="E207" s="164"/>
      <c r="F207" s="164"/>
      <c r="G207" s="164"/>
    </row>
    <row r="208" spans="2:7" ht="11.25" customHeight="1" x14ac:dyDescent="0.2">
      <c r="B208" s="164"/>
      <c r="C208" s="164"/>
      <c r="D208" s="164"/>
      <c r="E208" s="164"/>
      <c r="F208" s="164"/>
      <c r="G208" s="164"/>
    </row>
    <row r="209" spans="2:7" ht="11.25" customHeight="1" x14ac:dyDescent="0.2">
      <c r="B209" s="164"/>
      <c r="C209" s="164"/>
      <c r="D209" s="164"/>
      <c r="E209" s="164"/>
      <c r="F209" s="164"/>
      <c r="G209" s="164"/>
    </row>
    <row r="210" spans="2:7" ht="11.25" customHeight="1" x14ac:dyDescent="0.2">
      <c r="B210" s="164"/>
      <c r="C210" s="164"/>
      <c r="D210" s="164"/>
      <c r="E210" s="164"/>
      <c r="F210" s="164"/>
      <c r="G210" s="164"/>
    </row>
    <row r="211" spans="2:7" ht="11.25" customHeight="1" x14ac:dyDescent="0.2">
      <c r="B211" s="164"/>
      <c r="C211" s="164"/>
      <c r="D211" s="164"/>
      <c r="E211" s="164"/>
      <c r="F211" s="164"/>
      <c r="G211" s="164"/>
    </row>
    <row r="212" spans="2:7" ht="11.25" customHeight="1" x14ac:dyDescent="0.2">
      <c r="B212" s="164"/>
      <c r="C212" s="164"/>
      <c r="D212" s="164"/>
      <c r="E212" s="164"/>
      <c r="F212" s="164"/>
      <c r="G212" s="164"/>
    </row>
    <row r="213" spans="2:7" ht="11.25" customHeight="1" x14ac:dyDescent="0.2">
      <c r="B213" s="164"/>
      <c r="C213" s="164"/>
      <c r="D213" s="164"/>
      <c r="E213" s="164"/>
      <c r="F213" s="164"/>
      <c r="G213" s="164"/>
    </row>
    <row r="214" spans="2:7" ht="11.25" customHeight="1" x14ac:dyDescent="0.2">
      <c r="B214" s="164"/>
      <c r="C214" s="164"/>
      <c r="D214" s="164"/>
      <c r="E214" s="164"/>
      <c r="F214" s="164"/>
      <c r="G214" s="164"/>
    </row>
    <row r="215" spans="2:7" ht="11.25" customHeight="1" x14ac:dyDescent="0.2">
      <c r="B215" s="164"/>
      <c r="C215" s="164"/>
      <c r="D215" s="164"/>
      <c r="E215" s="164"/>
      <c r="F215" s="164"/>
      <c r="G215" s="164"/>
    </row>
    <row r="216" spans="2:7" ht="11.25" customHeight="1" x14ac:dyDescent="0.2">
      <c r="B216" s="164"/>
      <c r="C216" s="164"/>
      <c r="D216" s="164"/>
      <c r="E216" s="164"/>
      <c r="F216" s="164"/>
      <c r="G216" s="164"/>
    </row>
    <row r="217" spans="2:7" ht="11.25" customHeight="1" x14ac:dyDescent="0.2">
      <c r="B217" s="164"/>
      <c r="C217" s="164"/>
      <c r="D217" s="164"/>
      <c r="E217" s="164"/>
      <c r="F217" s="164"/>
      <c r="G217" s="164"/>
    </row>
    <row r="218" spans="2:7" ht="11.25" customHeight="1" x14ac:dyDescent="0.2">
      <c r="B218" s="164"/>
      <c r="C218" s="164"/>
      <c r="D218" s="164"/>
      <c r="E218" s="164"/>
      <c r="F218" s="164"/>
      <c r="G218" s="164"/>
    </row>
    <row r="219" spans="2:7" ht="11.25" customHeight="1" x14ac:dyDescent="0.2">
      <c r="B219" s="164"/>
      <c r="C219" s="164"/>
      <c r="D219" s="164"/>
      <c r="E219" s="164"/>
      <c r="F219" s="164"/>
      <c r="G219" s="164"/>
    </row>
    <row r="220" spans="2:7" ht="11.25" customHeight="1" x14ac:dyDescent="0.2">
      <c r="B220" s="164"/>
      <c r="C220" s="164"/>
      <c r="D220" s="164"/>
      <c r="E220" s="164"/>
      <c r="F220" s="164"/>
      <c r="G220" s="164"/>
    </row>
    <row r="221" spans="2:7" ht="11.25" customHeight="1" x14ac:dyDescent="0.2">
      <c r="B221" s="164"/>
      <c r="C221" s="164"/>
      <c r="D221" s="164"/>
      <c r="E221" s="164"/>
      <c r="F221" s="164"/>
      <c r="G221" s="164"/>
    </row>
    <row r="222" spans="2:7" ht="11.25" customHeight="1" x14ac:dyDescent="0.2">
      <c r="B222" s="164"/>
      <c r="C222" s="164"/>
      <c r="D222" s="164"/>
      <c r="E222" s="164"/>
      <c r="F222" s="164"/>
      <c r="G222" s="164"/>
    </row>
    <row r="223" spans="2:7" ht="11.25" customHeight="1" x14ac:dyDescent="0.2">
      <c r="B223" s="164"/>
      <c r="C223" s="164"/>
      <c r="D223" s="164"/>
      <c r="E223" s="164"/>
      <c r="F223" s="164"/>
      <c r="G223" s="164"/>
    </row>
    <row r="224" spans="2:7" ht="11.25" customHeight="1" x14ac:dyDescent="0.2">
      <c r="B224" s="164"/>
      <c r="C224" s="164"/>
      <c r="D224" s="164"/>
      <c r="E224" s="164"/>
      <c r="F224" s="164"/>
      <c r="G224" s="164"/>
    </row>
    <row r="225" spans="2:7" ht="11.25" customHeight="1" x14ac:dyDescent="0.2">
      <c r="B225" s="164"/>
      <c r="C225" s="164"/>
      <c r="D225" s="164"/>
      <c r="E225" s="164"/>
      <c r="F225" s="164"/>
      <c r="G225" s="164"/>
    </row>
    <row r="226" spans="2:7" ht="11.25" customHeight="1" x14ac:dyDescent="0.2">
      <c r="B226" s="164"/>
      <c r="C226" s="164"/>
      <c r="D226" s="164"/>
      <c r="E226" s="164"/>
      <c r="F226" s="164"/>
      <c r="G226" s="164"/>
    </row>
    <row r="227" spans="2:7" ht="11.25" customHeight="1" x14ac:dyDescent="0.2">
      <c r="B227" s="164"/>
      <c r="C227" s="164"/>
      <c r="D227" s="164"/>
      <c r="E227" s="164"/>
      <c r="F227" s="164"/>
      <c r="G227" s="164"/>
    </row>
    <row r="228" spans="2:7" ht="11.25" customHeight="1" x14ac:dyDescent="0.2">
      <c r="B228" s="164"/>
      <c r="C228" s="164"/>
      <c r="D228" s="164"/>
      <c r="E228" s="164"/>
      <c r="F228" s="164"/>
      <c r="G228" s="164"/>
    </row>
    <row r="229" spans="2:7" ht="11.25" customHeight="1" x14ac:dyDescent="0.2">
      <c r="B229" s="164"/>
      <c r="C229" s="164"/>
      <c r="D229" s="164"/>
      <c r="E229" s="164"/>
      <c r="F229" s="164"/>
      <c r="G229" s="164"/>
    </row>
    <row r="230" spans="2:7" ht="11.25" customHeight="1" x14ac:dyDescent="0.2">
      <c r="B230" s="164"/>
      <c r="C230" s="164"/>
      <c r="D230" s="164"/>
      <c r="E230" s="164"/>
      <c r="F230" s="164"/>
      <c r="G230" s="164"/>
    </row>
    <row r="231" spans="2:7" ht="11.25" customHeight="1" x14ac:dyDescent="0.2">
      <c r="B231" s="164"/>
      <c r="C231" s="164"/>
      <c r="D231" s="164"/>
      <c r="E231" s="164"/>
      <c r="F231" s="164"/>
      <c r="G231" s="164"/>
    </row>
    <row r="232" spans="2:7" ht="11.25" customHeight="1" x14ac:dyDescent="0.2">
      <c r="B232" s="164"/>
      <c r="C232" s="164"/>
      <c r="D232" s="164"/>
      <c r="E232" s="164"/>
      <c r="F232" s="164"/>
      <c r="G232" s="164"/>
    </row>
    <row r="233" spans="2:7" ht="11.25" customHeight="1" x14ac:dyDescent="0.2">
      <c r="B233" s="164"/>
      <c r="C233" s="164"/>
      <c r="D233" s="164"/>
      <c r="E233" s="164"/>
      <c r="F233" s="164"/>
      <c r="G233" s="164"/>
    </row>
    <row r="234" spans="2:7" ht="11.25" customHeight="1" x14ac:dyDescent="0.2">
      <c r="B234" s="164"/>
      <c r="C234" s="164"/>
      <c r="D234" s="164"/>
      <c r="E234" s="164"/>
      <c r="F234" s="164"/>
      <c r="G234" s="164"/>
    </row>
    <row r="235" spans="2:7" ht="11.25" customHeight="1" x14ac:dyDescent="0.2">
      <c r="B235" s="164"/>
      <c r="C235" s="164"/>
      <c r="D235" s="164"/>
      <c r="E235" s="164"/>
      <c r="F235" s="164"/>
      <c r="G235" s="164"/>
    </row>
    <row r="236" spans="2:7" ht="11.25" customHeight="1" x14ac:dyDescent="0.2">
      <c r="B236" s="164"/>
      <c r="C236" s="164"/>
      <c r="D236" s="164"/>
      <c r="E236" s="164"/>
      <c r="F236" s="164"/>
      <c r="G236" s="164"/>
    </row>
    <row r="237" spans="2:7" ht="11.25" customHeight="1" x14ac:dyDescent="0.2">
      <c r="B237" s="164"/>
      <c r="C237" s="164"/>
      <c r="D237" s="164"/>
      <c r="E237" s="164"/>
      <c r="F237" s="164"/>
      <c r="G237" s="164"/>
    </row>
    <row r="238" spans="2:7" ht="11.25" customHeight="1" x14ac:dyDescent="0.2">
      <c r="B238" s="164"/>
      <c r="C238" s="164"/>
      <c r="D238" s="164"/>
      <c r="E238" s="164"/>
      <c r="F238" s="164"/>
      <c r="G238" s="164"/>
    </row>
    <row r="239" spans="2:7" ht="11.25" customHeight="1" x14ac:dyDescent="0.2">
      <c r="B239" s="164"/>
      <c r="C239" s="164"/>
      <c r="D239" s="164"/>
      <c r="E239" s="164"/>
      <c r="F239" s="164"/>
      <c r="G239" s="164"/>
    </row>
    <row r="240" spans="2:7" ht="11.25" customHeight="1" x14ac:dyDescent="0.2">
      <c r="B240" s="164"/>
      <c r="C240" s="164"/>
      <c r="D240" s="164"/>
      <c r="E240" s="164"/>
      <c r="F240" s="164"/>
      <c r="G240" s="164"/>
    </row>
    <row r="241" spans="2:7" ht="11.25" customHeight="1" x14ac:dyDescent="0.2">
      <c r="B241" s="164"/>
      <c r="C241" s="164"/>
      <c r="D241" s="164"/>
      <c r="E241" s="164"/>
      <c r="F241" s="164"/>
      <c r="G241" s="164"/>
    </row>
  </sheetData>
  <mergeCells count="8">
    <mergeCell ref="B80:C8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Olivo Mesa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Usuario de Microsoft Office</cp:lastModifiedBy>
  <dcterms:created xsi:type="dcterms:W3CDTF">2020-11-27T12:49:26Z</dcterms:created>
  <dcterms:modified xsi:type="dcterms:W3CDTF">2022-07-07T12:09:28Z</dcterms:modified>
</cp:coreProperties>
</file>