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venegasv\Desktop\Área Osorno (03-03-2022)\FICHAS TÉCNICAS\2022\"/>
    </mc:Choice>
  </mc:AlternateContent>
  <bookViews>
    <workbookView xWindow="0" yWindow="0" windowWidth="20490" windowHeight="7455"/>
  </bookViews>
  <sheets>
    <sheet name="AVENA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" i="1" l="1"/>
  <c r="G57" i="1" l="1"/>
  <c r="C75" i="1" l="1"/>
  <c r="C72" i="1"/>
  <c r="G31" i="1" l="1"/>
  <c r="G27" i="1" l="1"/>
  <c r="G45" i="1" l="1"/>
  <c r="G44" i="1"/>
  <c r="G43" i="1"/>
  <c r="G35" i="1"/>
  <c r="G34" i="1"/>
  <c r="G36" i="1" s="1"/>
  <c r="G54" i="1" s="1"/>
  <c r="G32" i="1"/>
  <c r="G33" i="1" l="1"/>
  <c r="C73" i="1" l="1"/>
  <c r="G52" i="1"/>
  <c r="G41" i="1"/>
  <c r="G46" i="1" s="1"/>
  <c r="C74" i="1" s="1"/>
  <c r="G22" i="1" l="1"/>
  <c r="C71" i="1" s="1"/>
  <c r="G55" i="1" l="1"/>
  <c r="G56" i="1" s="1"/>
  <c r="C82" i="1" l="1"/>
  <c r="G58" i="1"/>
  <c r="D82" i="1"/>
  <c r="C76" i="1"/>
  <c r="C77" i="1" s="1"/>
  <c r="D74" i="1" s="1"/>
  <c r="E82" i="1"/>
  <c r="D71" i="1" l="1"/>
  <c r="D73" i="1"/>
  <c r="D75" i="1"/>
  <c r="D76" i="1"/>
  <c r="D77" i="1" l="1"/>
</calcChain>
</file>

<file path=xl/sharedStrings.xml><?xml version="1.0" encoding="utf-8"?>
<sst xmlns="http://schemas.openxmlformats.org/spreadsheetml/2006/main" count="126" uniqueCount="93">
  <si>
    <t>RUBRO O CULTIVO</t>
  </si>
  <si>
    <t>VARIEDAD</t>
  </si>
  <si>
    <t>FECHA ESTIMADA  PRECIO VENTA</t>
  </si>
  <si>
    <t>NIVEL TECNOLÓGICO</t>
  </si>
  <si>
    <t>Medio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</si>
  <si>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</si>
  <si>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</si>
  <si>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</si>
  <si>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</si>
  <si>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</si>
  <si>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</si>
  <si>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</si>
  <si>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</si>
  <si>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</si>
  <si>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</si>
  <si>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</si>
  <si>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</si>
  <si>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</si>
  <si>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</si>
  <si>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</si>
  <si>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</si>
  <si>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Subtotal Jornadas Hombre</t>
  </si>
  <si>
    <t>JORNADAS ANIMAL</t>
  </si>
  <si>
    <t>Subtotal Jornadas Animal</t>
  </si>
  <si>
    <t>MAQUINARIA</t>
  </si>
  <si>
    <t>JM</t>
  </si>
  <si>
    <t>Aradura</t>
  </si>
  <si>
    <t>Cosecha Automotriz</t>
  </si>
  <si>
    <t>Subtotal Costo Maquinaria</t>
  </si>
  <si>
    <t>INSUMOS</t>
  </si>
  <si>
    <t>Insumos</t>
  </si>
  <si>
    <t>Unidad (Kg/l/u)</t>
  </si>
  <si>
    <t>Cantidad (Kg/l/u)</t>
  </si>
  <si>
    <t>SEMILLA</t>
  </si>
  <si>
    <t>Semilla</t>
  </si>
  <si>
    <t>FERTILIZANTES</t>
  </si>
  <si>
    <t>Kg</t>
  </si>
  <si>
    <t>Subtotal Insumos</t>
  </si>
  <si>
    <t>OTROS</t>
  </si>
  <si>
    <t>Item</t>
  </si>
  <si>
    <t>ARRIENDO DE TIERRAS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</si>
  <si>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</si>
  <si>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</si>
  <si>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</si>
  <si>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</si>
  <si>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</si>
  <si>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</si>
  <si>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</si>
  <si>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</si>
  <si>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</si>
  <si>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</si>
  <si>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</si>
  <si>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</si>
  <si>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</si>
  <si>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</si>
  <si>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</si>
  <si>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</si>
  <si>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</si>
  <si>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</si>
  <si>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</si>
  <si>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</si>
  <si>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</si>
  <si>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</si>
  <si>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</si>
  <si>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</si>
  <si>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Rendimiento (qqm/hà)</t>
  </si>
  <si>
    <t>Costo unitario ($/qqm) (*)</t>
  </si>
  <si>
    <t>(*): Este valor representa el valor mìnimo de venta del producto</t>
  </si>
  <si>
    <t>AVENA</t>
  </si>
  <si>
    <t>De Los Lagos</t>
  </si>
  <si>
    <t>Osorno</t>
  </si>
  <si>
    <t>Strigosa</t>
  </si>
  <si>
    <t>Mulpulmo</t>
  </si>
  <si>
    <t>Febrero - Marzo 2022</t>
  </si>
  <si>
    <t>Mercado Interno</t>
  </si>
  <si>
    <t>Sequía</t>
  </si>
  <si>
    <t>Trompo Fertilizantes</t>
  </si>
  <si>
    <t xml:space="preserve">JM </t>
  </si>
  <si>
    <t>Rastraje</t>
  </si>
  <si>
    <t>Siembra Mecanizada y otros</t>
  </si>
  <si>
    <t>Septiembre</t>
  </si>
  <si>
    <t>Muriato de Potasio</t>
  </si>
  <si>
    <t>Superfosfato triple</t>
  </si>
  <si>
    <t>Kg.</t>
  </si>
  <si>
    <t>RENDIMIENTO (Kg M.S. /ha)</t>
  </si>
  <si>
    <t>Abril-Mayo</t>
  </si>
  <si>
    <t>Junio-Agosto</t>
  </si>
  <si>
    <t>Febrero</t>
  </si>
  <si>
    <t>PRECIO ESPERADO ($/kg)</t>
  </si>
  <si>
    <t>Nitromag</t>
  </si>
  <si>
    <t>Colaborador</t>
  </si>
  <si>
    <t>jornadas</t>
  </si>
  <si>
    <t>año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</si>
</sst>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-;\-* #,##0.00_-;_-* &quot;-&quot;??_-;_-@_-"/>
    <numFmt numFmtId="165" formatCode="#,##0.0"/>
    <numFmt numFmtId="166" formatCode="&quot; &quot;* #,##0&quot;   &quot;;&quot;-&quot;* #,##0&quot;   &quot;;&quot; &quot;* &quot;-&quot;??&quot;   &quot;"/>
    <numFmt numFmtId="167" formatCode="&quot; &quot;* #,##0&quot; &quot;;&quot; &quot;* &quot;-&quot;#,##0&quot; &quot;;&quot; &quot;* &quot;- &quot;"/>
    <numFmt numFmtId="168" formatCode="_-* #,##0_-;\-* #,##0_-;_-* &quot;-&quot;??_-;_-@_-"/>
  </numFmts>
  <fonts count="22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8"/>
      <color indexed="15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1"/>
      <color indexed="8"/>
      <name val="Calibri"/>
      <family val="2"/>
    </font>
    <font>
      <sz val="8"/>
      <name val="Arial Narrow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58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 style="thin">
        <color indexed="10"/>
      </right>
      <top/>
      <bottom/>
      <diagonal/>
    </border>
  </borders>
  <cellStyleXfs count="2">
    <xf numFmtId="0" fontId="0" fillId="0" borderId="0" applyNumberFormat="0" applyFill="0" applyBorder="0" applyProtection="0"/>
    <xf numFmtId="164" fontId="20" fillId="0" borderId="14" applyFont="0" applyFill="0" applyBorder="0" applyAlignment="0" applyProtection="0"/>
  </cellStyleXfs>
  <cellXfs count="154">
    <xf numFmtId="0" fontId="0" fillId="0" borderId="0" xfId="0" applyFont="1" applyAlignment="1"/>
    <xf numFmtId="49" fontId="4" fillId="2" borderId="4" xfId="0" applyNumberFormat="1" applyFont="1" applyFill="1" applyBorder="1" applyAlignment="1">
      <alignment horizontal="center" vertical="center" wrapText="1"/>
    </xf>
    <xf numFmtId="49" fontId="1" fillId="5" borderId="9" xfId="0" applyNumberFormat="1" applyFont="1" applyFill="1" applyBorder="1" applyAlignment="1">
      <alignment vertical="center"/>
    </xf>
    <xf numFmtId="0" fontId="2" fillId="2" borderId="10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49" fontId="1" fillId="3" borderId="4" xfId="0" applyNumberFormat="1" applyFont="1" applyFill="1" applyBorder="1" applyAlignment="1">
      <alignment horizontal="center" vertical="center" wrapText="1"/>
    </xf>
    <xf numFmtId="49" fontId="7" fillId="3" borderId="4" xfId="0" applyNumberFormat="1" applyFont="1" applyFill="1" applyBorder="1" applyAlignment="1">
      <alignment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vertical="center"/>
    </xf>
    <xf numFmtId="3" fontId="7" fillId="3" borderId="4" xfId="0" applyNumberFormat="1" applyFont="1" applyFill="1" applyBorder="1" applyAlignment="1">
      <alignment vertical="center"/>
    </xf>
    <xf numFmtId="0" fontId="1" fillId="5" borderId="11" xfId="0" applyFont="1" applyFill="1" applyBorder="1" applyAlignment="1">
      <alignment vertical="center"/>
    </xf>
    <xf numFmtId="0" fontId="1" fillId="3" borderId="11" xfId="0" applyFont="1" applyFill="1" applyBorder="1" applyAlignment="1">
      <alignment vertical="center"/>
    </xf>
    <xf numFmtId="49" fontId="14" fillId="8" borderId="15" xfId="0" applyNumberFormat="1" applyFont="1" applyFill="1" applyBorder="1" applyAlignment="1">
      <alignment vertical="center"/>
    </xf>
    <xf numFmtId="3" fontId="14" fillId="2" borderId="4" xfId="0" applyNumberFormat="1" applyFont="1" applyFill="1" applyBorder="1" applyAlignment="1">
      <alignment vertical="center"/>
    </xf>
    <xf numFmtId="167" fontId="14" fillId="2" borderId="4" xfId="0" applyNumberFormat="1" applyFont="1" applyFill="1" applyBorder="1" applyAlignment="1">
      <alignment vertical="center"/>
    </xf>
    <xf numFmtId="0" fontId="11" fillId="7" borderId="13" xfId="0" applyFont="1" applyFill="1" applyBorder="1" applyAlignment="1">
      <alignment vertical="center"/>
    </xf>
    <xf numFmtId="0" fontId="11" fillId="7" borderId="14" xfId="0" applyFont="1" applyFill="1" applyBorder="1" applyAlignment="1">
      <alignment vertical="center"/>
    </xf>
    <xf numFmtId="166" fontId="1" fillId="2" borderId="14" xfId="0" applyNumberFormat="1" applyFont="1" applyFill="1" applyBorder="1" applyAlignment="1">
      <alignment vertical="center"/>
    </xf>
    <xf numFmtId="166" fontId="18" fillId="2" borderId="14" xfId="0" applyNumberFormat="1" applyFont="1" applyFill="1" applyBorder="1" applyAlignment="1">
      <alignment vertical="center"/>
    </xf>
    <xf numFmtId="49" fontId="0" fillId="2" borderId="14" xfId="0" applyNumberFormat="1" applyFont="1" applyFill="1" applyBorder="1" applyAlignment="1">
      <alignment vertical="center"/>
    </xf>
    <xf numFmtId="0" fontId="11" fillId="2" borderId="14" xfId="0" applyFont="1" applyFill="1" applyBorder="1" applyAlignment="1">
      <alignment vertical="center"/>
    </xf>
    <xf numFmtId="49" fontId="1" fillId="5" borderId="17" xfId="0" applyNumberFormat="1" applyFont="1" applyFill="1" applyBorder="1" applyAlignment="1">
      <alignment vertical="center"/>
    </xf>
    <xf numFmtId="0" fontId="1" fillId="5" borderId="18" xfId="0" applyFont="1" applyFill="1" applyBorder="1" applyAlignment="1">
      <alignment vertical="center"/>
    </xf>
    <xf numFmtId="166" fontId="1" fillId="5" borderId="19" xfId="0" applyNumberFormat="1" applyFont="1" applyFill="1" applyBorder="1" applyAlignment="1">
      <alignment vertical="center"/>
    </xf>
    <xf numFmtId="49" fontId="1" fillId="3" borderId="20" xfId="0" applyNumberFormat="1" applyFont="1" applyFill="1" applyBorder="1" applyAlignment="1">
      <alignment vertical="center"/>
    </xf>
    <xf numFmtId="166" fontId="1" fillId="3" borderId="21" xfId="0" applyNumberFormat="1" applyFont="1" applyFill="1" applyBorder="1" applyAlignment="1">
      <alignment vertical="center"/>
    </xf>
    <xf numFmtId="49" fontId="1" fillId="5" borderId="20" xfId="0" applyNumberFormat="1" applyFont="1" applyFill="1" applyBorder="1" applyAlignment="1">
      <alignment vertical="center"/>
    </xf>
    <xf numFmtId="166" fontId="1" fillId="5" borderId="21" xfId="0" applyNumberFormat="1" applyFont="1" applyFill="1" applyBorder="1" applyAlignment="1">
      <alignment vertical="center"/>
    </xf>
    <xf numFmtId="49" fontId="1" fillId="5" borderId="22" xfId="0" applyNumberFormat="1" applyFont="1" applyFill="1" applyBorder="1" applyAlignment="1">
      <alignment vertical="center"/>
    </xf>
    <xf numFmtId="0" fontId="11" fillId="5" borderId="23" xfId="0" applyFont="1" applyFill="1" applyBorder="1" applyAlignment="1">
      <alignment vertical="center"/>
    </xf>
    <xf numFmtId="166" fontId="1" fillId="6" borderId="24" xfId="0" applyNumberFormat="1" applyFont="1" applyFill="1" applyBorder="1" applyAlignment="1">
      <alignment vertical="center"/>
    </xf>
    <xf numFmtId="0" fontId="0" fillId="2" borderId="14" xfId="0" applyFont="1" applyFill="1" applyBorder="1" applyAlignment="1">
      <alignment vertical="center"/>
    </xf>
    <xf numFmtId="0" fontId="17" fillId="2" borderId="14" xfId="0" applyFont="1" applyFill="1" applyBorder="1" applyAlignment="1">
      <alignment vertical="center"/>
    </xf>
    <xf numFmtId="49" fontId="14" fillId="8" borderId="25" xfId="0" applyNumberFormat="1" applyFont="1" applyFill="1" applyBorder="1" applyAlignment="1">
      <alignment vertical="center"/>
    </xf>
    <xf numFmtId="49" fontId="14" fillId="2" borderId="27" xfId="0" applyNumberFormat="1" applyFont="1" applyFill="1" applyBorder="1" applyAlignment="1">
      <alignment vertical="center"/>
    </xf>
    <xf numFmtId="49" fontId="14" fillId="8" borderId="29" xfId="0" applyNumberFormat="1" applyFont="1" applyFill="1" applyBorder="1" applyAlignment="1">
      <alignment vertical="center"/>
    </xf>
    <xf numFmtId="167" fontId="14" fillId="8" borderId="30" xfId="0" applyNumberFormat="1" applyFont="1" applyFill="1" applyBorder="1" applyAlignment="1">
      <alignment vertical="center"/>
    </xf>
    <xf numFmtId="9" fontId="14" fillId="8" borderId="31" xfId="0" applyNumberFormat="1" applyFont="1" applyFill="1" applyBorder="1" applyAlignment="1">
      <alignment vertical="center"/>
    </xf>
    <xf numFmtId="0" fontId="16" fillId="2" borderId="14" xfId="0" applyFont="1" applyFill="1" applyBorder="1" applyAlignment="1">
      <alignment vertical="center"/>
    </xf>
    <xf numFmtId="49" fontId="16" fillId="2" borderId="14" xfId="0" applyNumberFormat="1" applyFont="1" applyFill="1" applyBorder="1" applyAlignment="1">
      <alignment vertical="center"/>
    </xf>
    <xf numFmtId="49" fontId="14" fillId="2" borderId="35" xfId="0" applyNumberFormat="1" applyFont="1" applyFill="1" applyBorder="1" applyAlignment="1">
      <alignment vertical="center"/>
    </xf>
    <xf numFmtId="49" fontId="16" fillId="2" borderId="38" xfId="0" applyNumberFormat="1" applyFont="1" applyFill="1" applyBorder="1" applyAlignment="1">
      <alignment vertical="center"/>
    </xf>
    <xf numFmtId="49" fontId="16" fillId="2" borderId="40" xfId="0" applyNumberFormat="1" applyFont="1" applyFill="1" applyBorder="1" applyAlignment="1">
      <alignment vertical="center"/>
    </xf>
    <xf numFmtId="0" fontId="14" fillId="7" borderId="14" xfId="0" applyFont="1" applyFill="1" applyBorder="1" applyAlignment="1">
      <alignment vertical="center"/>
    </xf>
    <xf numFmtId="0" fontId="11" fillId="9" borderId="13" xfId="0" applyFont="1" applyFill="1" applyBorder="1" applyAlignment="1">
      <alignment vertical="center"/>
    </xf>
    <xf numFmtId="49" fontId="19" fillId="9" borderId="14" xfId="0" applyNumberFormat="1" applyFont="1" applyFill="1" applyBorder="1" applyAlignment="1">
      <alignment vertical="center"/>
    </xf>
    <xf numFmtId="0" fontId="11" fillId="9" borderId="14" xfId="0" applyFont="1" applyFill="1" applyBorder="1" applyAlignment="1">
      <alignment vertical="center"/>
    </xf>
    <xf numFmtId="0" fontId="11" fillId="9" borderId="43" xfId="0" applyFont="1" applyFill="1" applyBorder="1" applyAlignment="1">
      <alignment vertical="center"/>
    </xf>
    <xf numFmtId="49" fontId="14" fillId="8" borderId="44" xfId="0" applyNumberFormat="1" applyFont="1" applyFill="1" applyBorder="1" applyAlignment="1">
      <alignment vertical="center"/>
    </xf>
    <xf numFmtId="0" fontId="0" fillId="2" borderId="1" xfId="0" applyFont="1" applyFill="1" applyBorder="1" applyAlignment="1">
      <alignment vertical="center"/>
    </xf>
    <xf numFmtId="0" fontId="0" fillId="0" borderId="0" xfId="0" applyNumberFormat="1" applyFont="1" applyAlignment="1">
      <alignment vertical="center"/>
    </xf>
    <xf numFmtId="0" fontId="0" fillId="0" borderId="0" xfId="0" applyFont="1" applyAlignment="1">
      <alignment vertical="center"/>
    </xf>
    <xf numFmtId="0" fontId="0" fillId="2" borderId="2" xfId="0" applyFont="1" applyFill="1" applyBorder="1" applyAlignment="1">
      <alignment vertical="center"/>
    </xf>
    <xf numFmtId="0" fontId="0" fillId="2" borderId="3" xfId="0" applyFont="1" applyFill="1" applyBorder="1" applyAlignment="1">
      <alignment vertical="center"/>
    </xf>
    <xf numFmtId="49" fontId="4" fillId="2" borderId="4" xfId="0" applyNumberFormat="1" applyFont="1" applyFill="1" applyBorder="1" applyAlignment="1">
      <alignment horizontal="right" vertical="center"/>
    </xf>
    <xf numFmtId="49" fontId="4" fillId="2" borderId="4" xfId="0" applyNumberFormat="1" applyFont="1" applyFill="1" applyBorder="1" applyAlignment="1">
      <alignment horizontal="right" vertical="center" wrapText="1"/>
    </xf>
    <xf numFmtId="49" fontId="4" fillId="2" borderId="4" xfId="0" applyNumberFormat="1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3" fontId="4" fillId="2" borderId="4" xfId="0" applyNumberFormat="1" applyFont="1" applyFill="1" applyBorder="1" applyAlignment="1">
      <alignment horizontal="right" vertical="center" wrapText="1"/>
    </xf>
    <xf numFmtId="0" fontId="2" fillId="2" borderId="5" xfId="0" applyFont="1" applyFill="1" applyBorder="1" applyAlignment="1">
      <alignment vertical="center"/>
    </xf>
    <xf numFmtId="0" fontId="2" fillId="2" borderId="5" xfId="0" applyFont="1" applyFill="1" applyBorder="1" applyAlignment="1">
      <alignment horizontal="justify" vertical="center" wrapText="1"/>
    </xf>
    <xf numFmtId="0" fontId="0" fillId="2" borderId="6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0" fontId="2" fillId="2" borderId="8" xfId="0" applyFont="1" applyFill="1" applyBorder="1" applyAlignment="1">
      <alignment horizontal="left" vertical="center"/>
    </xf>
    <xf numFmtId="0" fontId="2" fillId="2" borderId="8" xfId="0" applyFont="1" applyFill="1" applyBorder="1" applyAlignment="1">
      <alignment vertical="center"/>
    </xf>
    <xf numFmtId="49" fontId="4" fillId="2" borderId="4" xfId="0" applyNumberFormat="1" applyFont="1" applyFill="1" applyBorder="1" applyAlignment="1">
      <alignment vertical="center" wrapText="1"/>
    </xf>
    <xf numFmtId="0" fontId="4" fillId="2" borderId="4" xfId="0" applyNumberFormat="1" applyFont="1" applyFill="1" applyBorder="1" applyAlignment="1">
      <alignment vertical="center" wrapText="1"/>
    </xf>
    <xf numFmtId="3" fontId="2" fillId="2" borderId="8" xfId="0" applyNumberFormat="1" applyFont="1" applyFill="1" applyBorder="1" applyAlignment="1">
      <alignment vertical="center"/>
    </xf>
    <xf numFmtId="0" fontId="0" fillId="0" borderId="14" xfId="0" applyNumberFormat="1" applyFont="1" applyBorder="1" applyAlignment="1">
      <alignment vertical="center"/>
    </xf>
    <xf numFmtId="0" fontId="0" fillId="2" borderId="16" xfId="0" applyFont="1" applyFill="1" applyBorder="1" applyAlignment="1">
      <alignment vertical="center"/>
    </xf>
    <xf numFmtId="0" fontId="16" fillId="2" borderId="36" xfId="0" applyFont="1" applyFill="1" applyBorder="1" applyAlignment="1">
      <alignment vertical="center"/>
    </xf>
    <xf numFmtId="0" fontId="16" fillId="2" borderId="37" xfId="0" applyFont="1" applyFill="1" applyBorder="1" applyAlignment="1">
      <alignment vertical="center"/>
    </xf>
    <xf numFmtId="0" fontId="16" fillId="2" borderId="39" xfId="0" applyFont="1" applyFill="1" applyBorder="1" applyAlignment="1">
      <alignment vertical="center"/>
    </xf>
    <xf numFmtId="0" fontId="16" fillId="2" borderId="41" xfId="0" applyFont="1" applyFill="1" applyBorder="1" applyAlignment="1">
      <alignment vertical="center"/>
    </xf>
    <xf numFmtId="0" fontId="16" fillId="2" borderId="42" xfId="0" applyFont="1" applyFill="1" applyBorder="1" applyAlignment="1">
      <alignment vertical="center"/>
    </xf>
    <xf numFmtId="0" fontId="16" fillId="9" borderId="34" xfId="0" applyFont="1" applyFill="1" applyBorder="1" applyAlignment="1">
      <alignment vertical="center"/>
    </xf>
    <xf numFmtId="0" fontId="16" fillId="7" borderId="14" xfId="0" applyFont="1" applyFill="1" applyBorder="1" applyAlignment="1">
      <alignment vertical="center"/>
    </xf>
    <xf numFmtId="49" fontId="16" fillId="8" borderId="26" xfId="0" applyNumberFormat="1" applyFont="1" applyFill="1" applyBorder="1" applyAlignment="1">
      <alignment vertical="center"/>
    </xf>
    <xf numFmtId="9" fontId="16" fillId="2" borderId="28" xfId="0" applyNumberFormat="1" applyFont="1" applyFill="1" applyBorder="1" applyAlignment="1">
      <alignment vertical="center"/>
    </xf>
    <xf numFmtId="0" fontId="0" fillId="2" borderId="12" xfId="0" applyFont="1" applyFill="1" applyBorder="1" applyAlignment="1">
      <alignment vertical="center"/>
    </xf>
    <xf numFmtId="0" fontId="2" fillId="2" borderId="48" xfId="0" applyFont="1" applyFill="1" applyBorder="1" applyAlignment="1">
      <alignment vertical="center"/>
    </xf>
    <xf numFmtId="0" fontId="5" fillId="2" borderId="48" xfId="0" applyFont="1" applyFill="1" applyBorder="1" applyAlignment="1">
      <alignment vertical="center"/>
    </xf>
    <xf numFmtId="0" fontId="0" fillId="2" borderId="49" xfId="0" applyFont="1" applyFill="1" applyBorder="1" applyAlignment="1">
      <alignment vertical="center"/>
    </xf>
    <xf numFmtId="0" fontId="2" fillId="2" borderId="50" xfId="0" applyFont="1" applyFill="1" applyBorder="1" applyAlignment="1">
      <alignment vertical="center" wrapText="1"/>
    </xf>
    <xf numFmtId="14" fontId="2" fillId="2" borderId="50" xfId="0" applyNumberFormat="1" applyFont="1" applyFill="1" applyBorder="1" applyAlignment="1">
      <alignment vertical="center"/>
    </xf>
    <xf numFmtId="49" fontId="1" fillId="3" borderId="47" xfId="0" applyNumberFormat="1" applyFont="1" applyFill="1" applyBorder="1" applyAlignment="1">
      <alignment vertical="center" wrapText="1"/>
    </xf>
    <xf numFmtId="0" fontId="4" fillId="10" borderId="47" xfId="0" applyFont="1" applyFill="1" applyBorder="1" applyAlignment="1">
      <alignment horizontal="right" vertical="center"/>
    </xf>
    <xf numFmtId="49" fontId="4" fillId="2" borderId="47" xfId="0" applyNumberFormat="1" applyFont="1" applyFill="1" applyBorder="1" applyAlignment="1">
      <alignment vertical="center" wrapText="1"/>
    </xf>
    <xf numFmtId="0" fontId="4" fillId="0" borderId="47" xfId="0" applyFont="1" applyFill="1" applyBorder="1" applyAlignment="1">
      <alignment horizontal="right" vertical="center"/>
    </xf>
    <xf numFmtId="0" fontId="4" fillId="0" borderId="47" xfId="0" applyFont="1" applyBorder="1" applyAlignment="1">
      <alignment horizontal="right" vertical="center"/>
    </xf>
    <xf numFmtId="49" fontId="4" fillId="2" borderId="47" xfId="0" applyNumberFormat="1" applyFont="1" applyFill="1" applyBorder="1" applyAlignment="1">
      <alignment horizontal="right" vertical="center" wrapText="1"/>
    </xf>
    <xf numFmtId="49" fontId="4" fillId="2" borderId="47" xfId="0" applyNumberFormat="1" applyFont="1" applyFill="1" applyBorder="1" applyAlignment="1">
      <alignment horizontal="right" vertical="center"/>
    </xf>
    <xf numFmtId="14" fontId="4" fillId="2" borderId="47" xfId="0" applyNumberFormat="1" applyFont="1" applyFill="1" applyBorder="1" applyAlignment="1">
      <alignment horizontal="right" vertical="center"/>
    </xf>
    <xf numFmtId="49" fontId="4" fillId="2" borderId="52" xfId="0" applyNumberFormat="1" applyFont="1" applyFill="1" applyBorder="1" applyAlignment="1">
      <alignment horizontal="right" vertical="center"/>
    </xf>
    <xf numFmtId="49" fontId="1" fillId="5" borderId="53" xfId="0" applyNumberFormat="1" applyFont="1" applyFill="1" applyBorder="1" applyAlignment="1">
      <alignment vertical="center"/>
    </xf>
    <xf numFmtId="0" fontId="2" fillId="2" borderId="54" xfId="0" applyFont="1" applyFill="1" applyBorder="1" applyAlignment="1">
      <alignment horizontal="center" vertical="center"/>
    </xf>
    <xf numFmtId="0" fontId="2" fillId="2" borderId="49" xfId="0" applyFont="1" applyFill="1" applyBorder="1" applyAlignment="1">
      <alignment horizontal="center" vertical="center"/>
    </xf>
    <xf numFmtId="0" fontId="2" fillId="2" borderId="49" xfId="0" applyFont="1" applyFill="1" applyBorder="1" applyAlignment="1">
      <alignment vertical="center"/>
    </xf>
    <xf numFmtId="0" fontId="2" fillId="2" borderId="55" xfId="0" applyFont="1" applyFill="1" applyBorder="1" applyAlignment="1">
      <alignment vertical="center"/>
    </xf>
    <xf numFmtId="0" fontId="2" fillId="2" borderId="56" xfId="0" applyFont="1" applyFill="1" applyBorder="1" applyAlignment="1">
      <alignment vertical="center"/>
    </xf>
    <xf numFmtId="3" fontId="2" fillId="2" borderId="56" xfId="0" applyNumberFormat="1" applyFont="1" applyFill="1" applyBorder="1" applyAlignment="1">
      <alignment vertical="center"/>
    </xf>
    <xf numFmtId="49" fontId="1" fillId="3" borderId="47" xfId="0" applyNumberFormat="1" applyFont="1" applyFill="1" applyBorder="1" applyAlignment="1">
      <alignment horizontal="center" vertical="center"/>
    </xf>
    <xf numFmtId="49" fontId="1" fillId="3" borderId="47" xfId="0" applyNumberFormat="1" applyFont="1" applyFill="1" applyBorder="1" applyAlignment="1">
      <alignment horizontal="center" vertical="center" wrapText="1"/>
    </xf>
    <xf numFmtId="0" fontId="2" fillId="2" borderId="47" xfId="0" applyFont="1" applyFill="1" applyBorder="1" applyAlignment="1">
      <alignment vertical="center"/>
    </xf>
    <xf numFmtId="0" fontId="2" fillId="2" borderId="47" xfId="0" applyFont="1" applyFill="1" applyBorder="1" applyAlignment="1">
      <alignment horizontal="center" vertical="center"/>
    </xf>
    <xf numFmtId="49" fontId="3" fillId="3" borderId="47" xfId="0" applyNumberFormat="1" applyFont="1" applyFill="1" applyBorder="1" applyAlignment="1">
      <alignment vertical="center"/>
    </xf>
    <xf numFmtId="0" fontId="3" fillId="3" borderId="47" xfId="0" applyFont="1" applyFill="1" applyBorder="1" applyAlignment="1">
      <alignment horizontal="center" vertical="center"/>
    </xf>
    <xf numFmtId="0" fontId="3" fillId="3" borderId="47" xfId="0" applyFont="1" applyFill="1" applyBorder="1" applyAlignment="1">
      <alignment vertical="center"/>
    </xf>
    <xf numFmtId="49" fontId="7" fillId="3" borderId="47" xfId="0" applyNumberFormat="1" applyFont="1" applyFill="1" applyBorder="1" applyAlignment="1">
      <alignment vertical="center"/>
    </xf>
    <xf numFmtId="0" fontId="7" fillId="3" borderId="47" xfId="0" applyFont="1" applyFill="1" applyBorder="1" applyAlignment="1">
      <alignment horizontal="center" vertical="center"/>
    </xf>
    <xf numFmtId="0" fontId="7" fillId="3" borderId="47" xfId="0" applyFont="1" applyFill="1" applyBorder="1" applyAlignment="1">
      <alignment vertical="center"/>
    </xf>
    <xf numFmtId="3" fontId="7" fillId="3" borderId="47" xfId="0" applyNumberFormat="1" applyFont="1" applyFill="1" applyBorder="1" applyAlignment="1">
      <alignment vertical="center"/>
    </xf>
    <xf numFmtId="0" fontId="2" fillId="2" borderId="56" xfId="0" applyFont="1" applyFill="1" applyBorder="1" applyAlignment="1">
      <alignment horizontal="center" vertical="center"/>
    </xf>
    <xf numFmtId="49" fontId="8" fillId="2" borderId="47" xfId="0" applyNumberFormat="1" applyFont="1" applyFill="1" applyBorder="1" applyAlignment="1">
      <alignment horizontal="left" vertical="center" wrapText="1"/>
    </xf>
    <xf numFmtId="0" fontId="8" fillId="2" borderId="47" xfId="0" applyFont="1" applyFill="1" applyBorder="1" applyAlignment="1">
      <alignment horizontal="left" vertical="center" wrapText="1"/>
    </xf>
    <xf numFmtId="49" fontId="4" fillId="2" borderId="47" xfId="0" applyNumberFormat="1" applyFont="1" applyFill="1" applyBorder="1" applyAlignment="1">
      <alignment vertical="center"/>
    </xf>
    <xf numFmtId="49" fontId="4" fillId="2" borderId="47" xfId="0" applyNumberFormat="1" applyFont="1" applyFill="1" applyBorder="1" applyAlignment="1">
      <alignment horizontal="center" vertical="center"/>
    </xf>
    <xf numFmtId="0" fontId="4" fillId="2" borderId="47" xfId="0" applyNumberFormat="1" applyFont="1" applyFill="1" applyBorder="1" applyAlignment="1">
      <alignment horizontal="center" vertical="center"/>
    </xf>
    <xf numFmtId="3" fontId="4" fillId="2" borderId="47" xfId="0" applyNumberFormat="1" applyFont="1" applyFill="1" applyBorder="1" applyAlignment="1">
      <alignment horizontal="right" vertical="center"/>
    </xf>
    <xf numFmtId="49" fontId="8" fillId="2" borderId="47" xfId="0" applyNumberFormat="1" applyFont="1" applyFill="1" applyBorder="1" applyAlignment="1">
      <alignment vertical="center"/>
    </xf>
    <xf numFmtId="0" fontId="4" fillId="2" borderId="47" xfId="0" applyFont="1" applyFill="1" applyBorder="1" applyAlignment="1">
      <alignment horizontal="center" vertical="center"/>
    </xf>
    <xf numFmtId="49" fontId="9" fillId="3" borderId="47" xfId="0" applyNumberFormat="1" applyFont="1" applyFill="1" applyBorder="1" applyAlignment="1">
      <alignment vertical="center"/>
    </xf>
    <xf numFmtId="0" fontId="9" fillId="3" borderId="47" xfId="0" applyFont="1" applyFill="1" applyBorder="1" applyAlignment="1">
      <alignment horizontal="center" vertical="center"/>
    </xf>
    <xf numFmtId="0" fontId="9" fillId="3" borderId="47" xfId="0" applyFont="1" applyFill="1" applyBorder="1" applyAlignment="1">
      <alignment vertical="center"/>
    </xf>
    <xf numFmtId="3" fontId="9" fillId="3" borderId="47" xfId="0" applyNumberFormat="1" applyFont="1" applyFill="1" applyBorder="1" applyAlignment="1">
      <alignment vertical="center"/>
    </xf>
    <xf numFmtId="0" fontId="2" fillId="2" borderId="57" xfId="0" applyFont="1" applyFill="1" applyBorder="1" applyAlignment="1">
      <alignment vertical="center"/>
    </xf>
    <xf numFmtId="3" fontId="2" fillId="2" borderId="57" xfId="0" applyNumberFormat="1" applyFont="1" applyFill="1" applyBorder="1" applyAlignment="1">
      <alignment vertical="center"/>
    </xf>
    <xf numFmtId="3" fontId="4" fillId="2" borderId="47" xfId="0" applyNumberFormat="1" applyFont="1" applyFill="1" applyBorder="1" applyAlignment="1">
      <alignment vertical="center"/>
    </xf>
    <xf numFmtId="49" fontId="4" fillId="2" borderId="47" xfId="0" applyNumberFormat="1" applyFont="1" applyFill="1" applyBorder="1" applyAlignment="1">
      <alignment horizontal="center" vertical="center" wrapText="1"/>
    </xf>
    <xf numFmtId="165" fontId="4" fillId="2" borderId="47" xfId="0" applyNumberFormat="1" applyFont="1" applyFill="1" applyBorder="1" applyAlignment="1">
      <alignment vertical="center"/>
    </xf>
    <xf numFmtId="49" fontId="10" fillId="5" borderId="47" xfId="0" applyNumberFormat="1" applyFont="1" applyFill="1" applyBorder="1" applyAlignment="1">
      <alignment vertical="center" wrapText="1"/>
    </xf>
    <xf numFmtId="0" fontId="4" fillId="2" borderId="47" xfId="0" applyFont="1" applyFill="1" applyBorder="1" applyAlignment="1">
      <alignment horizontal="center" vertical="center" wrapText="1"/>
    </xf>
    <xf numFmtId="0" fontId="21" fillId="0" borderId="47" xfId="0" applyFont="1" applyFill="1" applyBorder="1" applyAlignment="1" applyProtection="1">
      <alignment horizontal="left" vertical="center"/>
    </xf>
    <xf numFmtId="0" fontId="21" fillId="0" borderId="47" xfId="0" applyFont="1" applyFill="1" applyBorder="1" applyAlignment="1">
      <alignment horizontal="center" vertical="center"/>
    </xf>
    <xf numFmtId="2" fontId="21" fillId="0" borderId="47" xfId="1" applyNumberFormat="1" applyFont="1" applyFill="1" applyBorder="1" applyAlignment="1" applyProtection="1">
      <alignment horizontal="center" vertical="center"/>
      <protection locked="0"/>
    </xf>
    <xf numFmtId="0" fontId="21" fillId="0" borderId="47" xfId="0" applyFont="1" applyFill="1" applyBorder="1" applyAlignment="1" applyProtection="1">
      <alignment horizontal="center" vertical="center"/>
    </xf>
    <xf numFmtId="168" fontId="21" fillId="0" borderId="47" xfId="1" applyNumberFormat="1" applyFont="1" applyFill="1" applyBorder="1" applyAlignment="1" applyProtection="1">
      <alignment vertical="center"/>
    </xf>
    <xf numFmtId="168" fontId="21" fillId="10" borderId="47" xfId="1" applyNumberFormat="1" applyFont="1" applyFill="1" applyBorder="1" applyAlignment="1">
      <alignment vertical="center"/>
    </xf>
    <xf numFmtId="0" fontId="14" fillId="8" borderId="45" xfId="0" applyNumberFormat="1" applyFont="1" applyFill="1" applyBorder="1" applyAlignment="1">
      <alignment horizontal="center" vertical="center"/>
    </xf>
    <xf numFmtId="167" fontId="14" fillId="8" borderId="30" xfId="0" applyNumberFormat="1" applyFont="1" applyFill="1" applyBorder="1" applyAlignment="1">
      <alignment horizontal="center" vertical="center"/>
    </xf>
    <xf numFmtId="0" fontId="14" fillId="8" borderId="46" xfId="0" applyNumberFormat="1" applyFont="1" applyFill="1" applyBorder="1" applyAlignment="1">
      <alignment horizontal="center" vertical="center"/>
    </xf>
    <xf numFmtId="167" fontId="14" fillId="8" borderId="31" xfId="0" applyNumberFormat="1" applyFont="1" applyFill="1" applyBorder="1" applyAlignment="1">
      <alignment horizontal="center" vertical="center"/>
    </xf>
    <xf numFmtId="166" fontId="0" fillId="0" borderId="0" xfId="0" applyNumberFormat="1" applyFont="1" applyAlignment="1">
      <alignment vertical="center"/>
    </xf>
    <xf numFmtId="3" fontId="4" fillId="10" borderId="47" xfId="0" applyNumberFormat="1" applyFont="1" applyFill="1" applyBorder="1" applyAlignment="1">
      <alignment horizontal="right" vertical="center"/>
    </xf>
    <xf numFmtId="49" fontId="19" fillId="9" borderId="32" xfId="0" applyNumberFormat="1" applyFont="1" applyFill="1" applyBorder="1" applyAlignment="1">
      <alignment vertical="center"/>
    </xf>
    <xf numFmtId="0" fontId="14" fillId="9" borderId="33" xfId="0" applyFont="1" applyFill="1" applyBorder="1" applyAlignment="1">
      <alignment vertical="center"/>
    </xf>
    <xf numFmtId="49" fontId="4" fillId="2" borderId="4" xfId="0" applyNumberFormat="1" applyFont="1" applyFill="1" applyBorder="1" applyAlignment="1">
      <alignment vertical="center" wrapText="1"/>
    </xf>
    <xf numFmtId="0" fontId="4" fillId="2" borderId="4" xfId="0" applyFont="1" applyFill="1" applyBorder="1" applyAlignment="1">
      <alignment vertical="center" wrapText="1"/>
    </xf>
    <xf numFmtId="49" fontId="3" fillId="3" borderId="4" xfId="0" applyNumberFormat="1" applyFont="1" applyFill="1" applyBorder="1" applyAlignment="1">
      <alignment vertical="center" wrapText="1"/>
    </xf>
    <xf numFmtId="0" fontId="3" fillId="4" borderId="51" xfId="0" applyFont="1" applyFill="1" applyBorder="1" applyAlignment="1">
      <alignment vertical="center" wrapText="1"/>
    </xf>
    <xf numFmtId="49" fontId="4" fillId="2" borderId="4" xfId="0" applyNumberFormat="1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49" fontId="6" fillId="3" borderId="4" xfId="0" applyNumberFormat="1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</cellXfs>
  <cellStyles count="2">
    <cellStyle name="Millares 2" xfId="1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228600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87"/>
  <sheetViews>
    <sheetView showGridLines="0" tabSelected="1" zoomScale="120" zoomScaleNormal="120" workbookViewId="0">
      <selection activeCell="M31" sqref="M31"/>
    </sheetView>
  </sheetViews>
  <sheetFormatPr baseColWidth="10" defaultColWidth="10.85546875" defaultRowHeight="11.25" customHeight="1" x14ac:dyDescent="0.25"/>
  <cols>
    <col min="1" max="1" width="4.42578125" style="50" customWidth="1"/>
    <col min="2" max="2" width="26" style="50" customWidth="1"/>
    <col min="3" max="3" width="19.42578125" style="50" customWidth="1"/>
    <col min="4" max="4" width="9.42578125" style="50" customWidth="1"/>
    <col min="5" max="5" width="14.42578125" style="50" customWidth="1"/>
    <col min="6" max="6" width="11" style="50" customWidth="1"/>
    <col min="7" max="7" width="17.140625" style="50" bestFit="1" customWidth="1"/>
    <col min="8" max="255" width="10.85546875" style="50" customWidth="1"/>
    <col min="256" max="16384" width="10.85546875" style="51"/>
  </cols>
  <sheetData>
    <row r="1" spans="1:7" ht="15" customHeight="1" x14ac:dyDescent="0.25">
      <c r="A1" s="49"/>
      <c r="B1" s="49"/>
      <c r="C1" s="49"/>
      <c r="D1" s="49"/>
      <c r="E1" s="49"/>
      <c r="F1" s="49"/>
      <c r="G1" s="49"/>
    </row>
    <row r="2" spans="1:7" ht="15" customHeight="1" x14ac:dyDescent="0.25">
      <c r="A2" s="49"/>
      <c r="B2" s="49"/>
      <c r="C2" s="49"/>
      <c r="D2" s="49"/>
      <c r="E2" s="49"/>
      <c r="F2" s="49"/>
      <c r="G2" s="49"/>
    </row>
    <row r="3" spans="1:7" ht="15" customHeight="1" x14ac:dyDescent="0.25">
      <c r="A3" s="49"/>
      <c r="B3" s="49"/>
      <c r="C3" s="49"/>
      <c r="D3" s="49"/>
      <c r="E3" s="49"/>
      <c r="F3" s="49"/>
      <c r="G3" s="49"/>
    </row>
    <row r="4" spans="1:7" ht="15" customHeight="1" x14ac:dyDescent="0.25">
      <c r="A4" s="49"/>
      <c r="B4" s="49"/>
      <c r="C4" s="49"/>
      <c r="D4" s="49"/>
      <c r="E4" s="49"/>
      <c r="F4" s="49"/>
      <c r="G4" s="49"/>
    </row>
    <row r="5" spans="1:7" ht="15" customHeight="1" x14ac:dyDescent="0.25">
      <c r="A5" s="49"/>
      <c r="B5" s="49"/>
      <c r="C5" s="49"/>
      <c r="D5" s="49"/>
      <c r="E5" s="49"/>
      <c r="F5" s="49"/>
      <c r="G5" s="49"/>
    </row>
    <row r="6" spans="1:7" ht="15" customHeight="1" x14ac:dyDescent="0.25">
      <c r="A6" s="49"/>
      <c r="B6" s="49"/>
      <c r="C6" s="49"/>
      <c r="D6" s="49"/>
      <c r="E6" s="49"/>
      <c r="F6" s="49"/>
      <c r="G6" s="49"/>
    </row>
    <row r="7" spans="1:7" ht="15" customHeight="1" x14ac:dyDescent="0.25">
      <c r="A7" s="49"/>
      <c r="B7" s="49"/>
      <c r="C7" s="49"/>
      <c r="D7" s="49"/>
      <c r="E7" s="49"/>
      <c r="F7" s="49"/>
      <c r="G7" s="49"/>
    </row>
    <row r="8" spans="1:7" ht="15" customHeight="1" x14ac:dyDescent="0.25">
      <c r="A8" s="49"/>
      <c r="B8" s="82"/>
      <c r="C8" s="82"/>
      <c r="D8" s="49"/>
      <c r="E8" s="52"/>
      <c r="F8" s="52"/>
      <c r="G8" s="82"/>
    </row>
    <row r="9" spans="1:7" ht="12" customHeight="1" x14ac:dyDescent="0.25">
      <c r="A9" s="69"/>
      <c r="B9" s="85" t="s">
        <v>0</v>
      </c>
      <c r="C9" s="86" t="s">
        <v>68</v>
      </c>
      <c r="D9" s="80"/>
      <c r="E9" s="148" t="s">
        <v>84</v>
      </c>
      <c r="F9" s="149"/>
      <c r="G9" s="143">
        <v>9000</v>
      </c>
    </row>
    <row r="10" spans="1:7" ht="38.25" customHeight="1" x14ac:dyDescent="0.25">
      <c r="A10" s="69"/>
      <c r="B10" s="87" t="s">
        <v>1</v>
      </c>
      <c r="C10" s="88" t="s">
        <v>71</v>
      </c>
      <c r="D10" s="81"/>
      <c r="E10" s="146" t="s">
        <v>2</v>
      </c>
      <c r="F10" s="147"/>
      <c r="G10" s="93" t="s">
        <v>73</v>
      </c>
    </row>
    <row r="11" spans="1:7" ht="18" customHeight="1" x14ac:dyDescent="0.25">
      <c r="A11" s="69"/>
      <c r="B11" s="87" t="s">
        <v>3</v>
      </c>
      <c r="C11" s="89" t="s">
        <v>4</v>
      </c>
      <c r="D11" s="81"/>
      <c r="E11" s="146" t="s">
        <v>88</v>
      </c>
      <c r="F11" s="147"/>
      <c r="G11" s="86">
        <v>360</v>
      </c>
    </row>
    <row r="12" spans="1:7" ht="11.25" customHeight="1" x14ac:dyDescent="0.25">
      <c r="A12" s="69"/>
      <c r="B12" s="87" t="s">
        <v>5</v>
      </c>
      <c r="C12" s="90" t="s">
        <v>69</v>
      </c>
      <c r="D12" s="81"/>
      <c r="E12" s="56" t="s">
        <v>6</v>
      </c>
      <c r="F12" s="57"/>
      <c r="G12" s="58">
        <f>(G9*G11)</f>
        <v>3240000</v>
      </c>
    </row>
    <row r="13" spans="1:7" ht="11.25" customHeight="1" x14ac:dyDescent="0.25">
      <c r="A13" s="69"/>
      <c r="B13" s="87" t="s">
        <v>7</v>
      </c>
      <c r="C13" s="91" t="s">
        <v>70</v>
      </c>
      <c r="D13" s="81"/>
      <c r="E13" s="146" t="s">
        <v>8</v>
      </c>
      <c r="F13" s="147"/>
      <c r="G13" s="54" t="s">
        <v>74</v>
      </c>
    </row>
    <row r="14" spans="1:7" ht="13.5" customHeight="1" x14ac:dyDescent="0.25">
      <c r="A14" s="69"/>
      <c r="B14" s="87" t="s">
        <v>9</v>
      </c>
      <c r="C14" s="91" t="s">
        <v>72</v>
      </c>
      <c r="D14" s="81"/>
      <c r="E14" s="146" t="s">
        <v>10</v>
      </c>
      <c r="F14" s="147"/>
      <c r="G14" s="54" t="s">
        <v>73</v>
      </c>
    </row>
    <row r="15" spans="1:7" ht="25.5" customHeight="1" x14ac:dyDescent="0.25">
      <c r="A15" s="69"/>
      <c r="B15" s="87" t="s">
        <v>11</v>
      </c>
      <c r="C15" s="92">
        <v>44734</v>
      </c>
      <c r="D15" s="81"/>
      <c r="E15" s="150" t="s">
        <v>12</v>
      </c>
      <c r="F15" s="151"/>
      <c r="G15" s="55" t="s">
        <v>75</v>
      </c>
    </row>
    <row r="16" spans="1:7" ht="12" customHeight="1" x14ac:dyDescent="0.25">
      <c r="A16" s="49"/>
      <c r="B16" s="83"/>
      <c r="C16" s="84"/>
      <c r="D16" s="4"/>
      <c r="E16" s="59"/>
      <c r="F16" s="59"/>
      <c r="G16" s="60"/>
    </row>
    <row r="17" spans="1:7" ht="12" customHeight="1" x14ac:dyDescent="0.25">
      <c r="A17" s="61"/>
      <c r="B17" s="152" t="s">
        <v>13</v>
      </c>
      <c r="C17" s="153"/>
      <c r="D17" s="153"/>
      <c r="E17" s="153"/>
      <c r="F17" s="153"/>
      <c r="G17" s="153"/>
    </row>
    <row r="18" spans="1:7" ht="12" customHeight="1" x14ac:dyDescent="0.25">
      <c r="A18" s="49"/>
      <c r="B18" s="62"/>
      <c r="C18" s="63"/>
      <c r="D18" s="63"/>
      <c r="E18" s="63"/>
      <c r="F18" s="64"/>
      <c r="G18" s="64"/>
    </row>
    <row r="19" spans="1:7" ht="12" customHeight="1" x14ac:dyDescent="0.25">
      <c r="A19" s="53"/>
      <c r="B19" s="2" t="s">
        <v>14</v>
      </c>
      <c r="C19" s="3"/>
      <c r="D19" s="4"/>
      <c r="E19" s="4"/>
      <c r="F19" s="4"/>
      <c r="G19" s="4"/>
    </row>
    <row r="20" spans="1:7" ht="24" customHeight="1" x14ac:dyDescent="0.25">
      <c r="A20" s="61"/>
      <c r="B20" s="5" t="s">
        <v>15</v>
      </c>
      <c r="C20" s="5" t="s">
        <v>16</v>
      </c>
      <c r="D20" s="5" t="s">
        <v>17</v>
      </c>
      <c r="E20" s="5" t="s">
        <v>18</v>
      </c>
      <c r="F20" s="5" t="s">
        <v>19</v>
      </c>
      <c r="G20" s="5" t="s">
        <v>20</v>
      </c>
    </row>
    <row r="21" spans="1:7" ht="12.75" customHeight="1" x14ac:dyDescent="0.25">
      <c r="A21" s="61"/>
      <c r="B21" s="65" t="s">
        <v>90</v>
      </c>
      <c r="C21" s="1" t="s">
        <v>91</v>
      </c>
      <c r="D21" s="66">
        <v>12</v>
      </c>
      <c r="E21" s="1" t="s">
        <v>92</v>
      </c>
      <c r="F21" s="58">
        <v>20000</v>
      </c>
      <c r="G21" s="58">
        <v>240000</v>
      </c>
    </row>
    <row r="22" spans="1:7" ht="12.75" customHeight="1" x14ac:dyDescent="0.25">
      <c r="A22" s="61"/>
      <c r="B22" s="6" t="s">
        <v>21</v>
      </c>
      <c r="C22" s="7"/>
      <c r="D22" s="7"/>
      <c r="E22" s="7"/>
      <c r="F22" s="8"/>
      <c r="G22" s="9">
        <f>SUM(G21:G21)</f>
        <v>240000</v>
      </c>
    </row>
    <row r="23" spans="1:7" ht="12" customHeight="1" x14ac:dyDescent="0.25">
      <c r="A23" s="49"/>
      <c r="B23" s="62"/>
      <c r="C23" s="64"/>
      <c r="D23" s="64"/>
      <c r="E23" s="64"/>
      <c r="F23" s="67"/>
      <c r="G23" s="67"/>
    </row>
    <row r="24" spans="1:7" ht="12" customHeight="1" x14ac:dyDescent="0.25">
      <c r="A24" s="53"/>
      <c r="B24" s="94" t="s">
        <v>22</v>
      </c>
      <c r="C24" s="95"/>
      <c r="D24" s="96"/>
      <c r="E24" s="96"/>
      <c r="F24" s="97"/>
      <c r="G24" s="97"/>
    </row>
    <row r="25" spans="1:7" ht="24" customHeight="1" x14ac:dyDescent="0.25">
      <c r="A25" s="69"/>
      <c r="B25" s="101" t="s">
        <v>15</v>
      </c>
      <c r="C25" s="102" t="s">
        <v>16</v>
      </c>
      <c r="D25" s="102" t="s">
        <v>17</v>
      </c>
      <c r="E25" s="101" t="s">
        <v>18</v>
      </c>
      <c r="F25" s="102" t="s">
        <v>19</v>
      </c>
      <c r="G25" s="101" t="s">
        <v>20</v>
      </c>
    </row>
    <row r="26" spans="1:7" ht="12" customHeight="1" x14ac:dyDescent="0.25">
      <c r="A26" s="69"/>
      <c r="B26" s="103"/>
      <c r="C26" s="104"/>
      <c r="D26" s="104"/>
      <c r="E26" s="104"/>
      <c r="F26" s="103"/>
      <c r="G26" s="103"/>
    </row>
    <row r="27" spans="1:7" ht="12" customHeight="1" x14ac:dyDescent="0.25">
      <c r="A27" s="69"/>
      <c r="B27" s="105" t="s">
        <v>23</v>
      </c>
      <c r="C27" s="106"/>
      <c r="D27" s="106"/>
      <c r="E27" s="106"/>
      <c r="F27" s="107"/>
      <c r="G27" s="9">
        <f>SUM(G26:G26)</f>
        <v>0</v>
      </c>
    </row>
    <row r="28" spans="1:7" ht="12" customHeight="1" x14ac:dyDescent="0.25">
      <c r="A28" s="49"/>
      <c r="B28" s="98"/>
      <c r="C28" s="99"/>
      <c r="D28" s="99"/>
      <c r="E28" s="99"/>
      <c r="F28" s="100"/>
      <c r="G28" s="100"/>
    </row>
    <row r="29" spans="1:7" ht="12" customHeight="1" x14ac:dyDescent="0.25">
      <c r="A29" s="53"/>
      <c r="B29" s="94" t="s">
        <v>24</v>
      </c>
      <c r="C29" s="95"/>
      <c r="D29" s="96"/>
      <c r="E29" s="96"/>
      <c r="F29" s="97"/>
      <c r="G29" s="97"/>
    </row>
    <row r="30" spans="1:7" ht="24" customHeight="1" x14ac:dyDescent="0.25">
      <c r="A30" s="69"/>
      <c r="B30" s="101" t="s">
        <v>15</v>
      </c>
      <c r="C30" s="101" t="s">
        <v>16</v>
      </c>
      <c r="D30" s="101" t="s">
        <v>17</v>
      </c>
      <c r="E30" s="101" t="s">
        <v>18</v>
      </c>
      <c r="F30" s="102" t="s">
        <v>19</v>
      </c>
      <c r="G30" s="101" t="s">
        <v>20</v>
      </c>
    </row>
    <row r="31" spans="1:7" ht="12.75" customHeight="1" x14ac:dyDescent="0.25">
      <c r="A31" s="69"/>
      <c r="B31" s="132" t="s">
        <v>26</v>
      </c>
      <c r="C31" s="133" t="s">
        <v>25</v>
      </c>
      <c r="D31" s="134">
        <v>0.5</v>
      </c>
      <c r="E31" s="135" t="s">
        <v>85</v>
      </c>
      <c r="F31" s="136">
        <v>200000</v>
      </c>
      <c r="G31" s="137">
        <f>F31*D31*1.19</f>
        <v>119000</v>
      </c>
    </row>
    <row r="32" spans="1:7" ht="12.75" customHeight="1" x14ac:dyDescent="0.25">
      <c r="A32" s="69"/>
      <c r="B32" s="132" t="s">
        <v>76</v>
      </c>
      <c r="C32" s="133" t="s">
        <v>77</v>
      </c>
      <c r="D32" s="134">
        <v>0.3</v>
      </c>
      <c r="E32" s="135" t="s">
        <v>86</v>
      </c>
      <c r="F32" s="136">
        <v>150000</v>
      </c>
      <c r="G32" s="137">
        <f>F32*D32*1.19</f>
        <v>53550</v>
      </c>
    </row>
    <row r="33" spans="1:11" ht="12.75" customHeight="1" x14ac:dyDescent="0.25">
      <c r="A33" s="69"/>
      <c r="B33" s="132" t="s">
        <v>78</v>
      </c>
      <c r="C33" s="133" t="s">
        <v>25</v>
      </c>
      <c r="D33" s="134">
        <v>0.3</v>
      </c>
      <c r="E33" s="135" t="s">
        <v>86</v>
      </c>
      <c r="F33" s="136">
        <v>150000</v>
      </c>
      <c r="G33" s="137">
        <f>F33*D33*1.19</f>
        <v>53550</v>
      </c>
    </row>
    <row r="34" spans="1:11" ht="12.75" customHeight="1" x14ac:dyDescent="0.25">
      <c r="A34" s="69"/>
      <c r="B34" s="132" t="s">
        <v>79</v>
      </c>
      <c r="C34" s="133" t="s">
        <v>25</v>
      </c>
      <c r="D34" s="134">
        <v>0.3</v>
      </c>
      <c r="E34" s="135" t="s">
        <v>86</v>
      </c>
      <c r="F34" s="136">
        <v>150000</v>
      </c>
      <c r="G34" s="137">
        <f>F34*D34*1.19</f>
        <v>53550</v>
      </c>
    </row>
    <row r="35" spans="1:11" ht="12.75" customHeight="1" x14ac:dyDescent="0.25">
      <c r="A35" s="69"/>
      <c r="B35" s="132" t="s">
        <v>27</v>
      </c>
      <c r="C35" s="133" t="s">
        <v>25</v>
      </c>
      <c r="D35" s="134">
        <v>0.2</v>
      </c>
      <c r="E35" s="135" t="s">
        <v>87</v>
      </c>
      <c r="F35" s="136">
        <v>200000</v>
      </c>
      <c r="G35" s="137">
        <f>F35*D35*1.19</f>
        <v>47600</v>
      </c>
    </row>
    <row r="36" spans="1:11" ht="12.75" customHeight="1" x14ac:dyDescent="0.25">
      <c r="A36" s="69"/>
      <c r="B36" s="108" t="s">
        <v>28</v>
      </c>
      <c r="C36" s="109"/>
      <c r="D36" s="109"/>
      <c r="E36" s="109"/>
      <c r="F36" s="110"/>
      <c r="G36" s="111">
        <f>SUM(G31:G35)</f>
        <v>327250</v>
      </c>
    </row>
    <row r="37" spans="1:11" ht="12" customHeight="1" x14ac:dyDescent="0.25">
      <c r="A37" s="49"/>
      <c r="B37" s="98"/>
      <c r="C37" s="99"/>
      <c r="D37" s="99"/>
      <c r="E37" s="99"/>
      <c r="F37" s="100"/>
      <c r="G37" s="100"/>
    </row>
    <row r="38" spans="1:11" ht="12" customHeight="1" x14ac:dyDescent="0.25">
      <c r="A38" s="53"/>
      <c r="B38" s="94" t="s">
        <v>29</v>
      </c>
      <c r="C38" s="95"/>
      <c r="D38" s="96"/>
      <c r="E38" s="96"/>
      <c r="F38" s="97"/>
      <c r="G38" s="97"/>
    </row>
    <row r="39" spans="1:11" ht="24" customHeight="1" x14ac:dyDescent="0.25">
      <c r="A39" s="69"/>
      <c r="B39" s="102" t="s">
        <v>30</v>
      </c>
      <c r="C39" s="102" t="s">
        <v>31</v>
      </c>
      <c r="D39" s="102" t="s">
        <v>32</v>
      </c>
      <c r="E39" s="102" t="s">
        <v>18</v>
      </c>
      <c r="F39" s="102" t="s">
        <v>19</v>
      </c>
      <c r="G39" s="102" t="s">
        <v>20</v>
      </c>
      <c r="K39" s="68"/>
    </row>
    <row r="40" spans="1:11" ht="12.75" customHeight="1" x14ac:dyDescent="0.25">
      <c r="A40" s="69"/>
      <c r="B40" s="113" t="s">
        <v>33</v>
      </c>
      <c r="C40" s="114"/>
      <c r="D40" s="114"/>
      <c r="E40" s="114"/>
      <c r="F40" s="114"/>
      <c r="G40" s="114"/>
      <c r="K40" s="68"/>
    </row>
    <row r="41" spans="1:11" ht="12.75" customHeight="1" x14ac:dyDescent="0.25">
      <c r="A41" s="69"/>
      <c r="B41" s="115" t="s">
        <v>34</v>
      </c>
      <c r="C41" s="116" t="s">
        <v>36</v>
      </c>
      <c r="D41" s="117">
        <v>125</v>
      </c>
      <c r="E41" s="116" t="s">
        <v>80</v>
      </c>
      <c r="F41" s="118">
        <v>863</v>
      </c>
      <c r="G41" s="118">
        <f>(D41*F41)</f>
        <v>107875</v>
      </c>
    </row>
    <row r="42" spans="1:11" ht="12.75" customHeight="1" x14ac:dyDescent="0.25">
      <c r="A42" s="69"/>
      <c r="B42" s="119" t="s">
        <v>35</v>
      </c>
      <c r="C42" s="120"/>
      <c r="D42" s="120"/>
      <c r="E42" s="120"/>
      <c r="F42" s="118"/>
      <c r="G42" s="118"/>
    </row>
    <row r="43" spans="1:11" ht="12.75" customHeight="1" x14ac:dyDescent="0.25">
      <c r="A43" s="69"/>
      <c r="B43" s="115" t="s">
        <v>82</v>
      </c>
      <c r="C43" s="116" t="s">
        <v>83</v>
      </c>
      <c r="D43" s="117">
        <v>250</v>
      </c>
      <c r="E43" s="116" t="s">
        <v>80</v>
      </c>
      <c r="F43" s="118">
        <v>2788</v>
      </c>
      <c r="G43" s="118">
        <f>(D43*F43)</f>
        <v>697000</v>
      </c>
    </row>
    <row r="44" spans="1:11" ht="12.75" customHeight="1" x14ac:dyDescent="0.25">
      <c r="A44" s="69"/>
      <c r="B44" s="115" t="s">
        <v>89</v>
      </c>
      <c r="C44" s="116" t="s">
        <v>83</v>
      </c>
      <c r="D44" s="117">
        <v>200</v>
      </c>
      <c r="E44" s="116" t="s">
        <v>80</v>
      </c>
      <c r="F44" s="118">
        <v>3939</v>
      </c>
      <c r="G44" s="118">
        <f>(D44*F44)</f>
        <v>787800</v>
      </c>
    </row>
    <row r="45" spans="1:11" ht="12.75" customHeight="1" x14ac:dyDescent="0.25">
      <c r="A45" s="69"/>
      <c r="B45" s="115" t="s">
        <v>81</v>
      </c>
      <c r="C45" s="116" t="s">
        <v>83</v>
      </c>
      <c r="D45" s="117">
        <v>75</v>
      </c>
      <c r="E45" s="116" t="s">
        <v>80</v>
      </c>
      <c r="F45" s="118">
        <v>1972</v>
      </c>
      <c r="G45" s="118">
        <f>(D45*F45)</f>
        <v>147900</v>
      </c>
    </row>
    <row r="46" spans="1:11" ht="13.5" customHeight="1" x14ac:dyDescent="0.25">
      <c r="A46" s="69"/>
      <c r="B46" s="121" t="s">
        <v>37</v>
      </c>
      <c r="C46" s="122"/>
      <c r="D46" s="122"/>
      <c r="E46" s="122"/>
      <c r="F46" s="123"/>
      <c r="G46" s="124">
        <f>SUM(G40:G45)</f>
        <v>1740575</v>
      </c>
    </row>
    <row r="47" spans="1:11" ht="12" customHeight="1" x14ac:dyDescent="0.25">
      <c r="A47" s="49"/>
      <c r="B47" s="98"/>
      <c r="C47" s="99"/>
      <c r="D47" s="99"/>
      <c r="E47" s="112"/>
      <c r="F47" s="100"/>
      <c r="G47" s="100"/>
    </row>
    <row r="48" spans="1:11" ht="12" customHeight="1" x14ac:dyDescent="0.25">
      <c r="A48" s="53"/>
      <c r="B48" s="94" t="s">
        <v>38</v>
      </c>
      <c r="C48" s="95"/>
      <c r="D48" s="96"/>
      <c r="E48" s="96"/>
      <c r="F48" s="97"/>
      <c r="G48" s="97"/>
    </row>
    <row r="49" spans="1:7" ht="24" customHeight="1" x14ac:dyDescent="0.25">
      <c r="A49" s="69"/>
      <c r="B49" s="101" t="s">
        <v>39</v>
      </c>
      <c r="C49" s="102" t="s">
        <v>31</v>
      </c>
      <c r="D49" s="102" t="s">
        <v>32</v>
      </c>
      <c r="E49" s="101" t="s">
        <v>18</v>
      </c>
      <c r="F49" s="102" t="s">
        <v>19</v>
      </c>
      <c r="G49" s="101" t="s">
        <v>20</v>
      </c>
    </row>
    <row r="50" spans="1:7" ht="12.75" customHeight="1" x14ac:dyDescent="0.25">
      <c r="A50" s="69"/>
      <c r="B50" s="87"/>
      <c r="C50" s="116"/>
      <c r="D50" s="127"/>
      <c r="E50" s="128"/>
      <c r="F50" s="129"/>
      <c r="G50" s="127"/>
    </row>
    <row r="51" spans="1:7" ht="19.5" customHeight="1" x14ac:dyDescent="0.25">
      <c r="A51" s="69"/>
      <c r="B51" s="130" t="s">
        <v>40</v>
      </c>
      <c r="C51" s="120"/>
      <c r="D51" s="127"/>
      <c r="E51" s="131"/>
      <c r="F51" s="129"/>
      <c r="G51" s="127"/>
    </row>
    <row r="52" spans="1:7" ht="13.5" customHeight="1" x14ac:dyDescent="0.25">
      <c r="A52" s="69"/>
      <c r="B52" s="121" t="s">
        <v>41</v>
      </c>
      <c r="C52" s="122"/>
      <c r="D52" s="122"/>
      <c r="E52" s="122"/>
      <c r="F52" s="123"/>
      <c r="G52" s="124">
        <f>SUM(G50)</f>
        <v>0</v>
      </c>
    </row>
    <row r="53" spans="1:7" ht="12" customHeight="1" x14ac:dyDescent="0.25">
      <c r="A53" s="49"/>
      <c r="B53" s="125"/>
      <c r="C53" s="125"/>
      <c r="D53" s="125"/>
      <c r="E53" s="125"/>
      <c r="F53" s="126"/>
      <c r="G53" s="126"/>
    </row>
    <row r="54" spans="1:7" ht="12" customHeight="1" x14ac:dyDescent="0.25">
      <c r="A54" s="69"/>
      <c r="B54" s="21" t="s">
        <v>42</v>
      </c>
      <c r="C54" s="22"/>
      <c r="D54" s="22"/>
      <c r="E54" s="22"/>
      <c r="F54" s="22"/>
      <c r="G54" s="23">
        <f>G22+G27+G36+G46+G52</f>
        <v>2307825</v>
      </c>
    </row>
    <row r="55" spans="1:7" ht="12" customHeight="1" x14ac:dyDescent="0.25">
      <c r="A55" s="69"/>
      <c r="B55" s="24" t="s">
        <v>43</v>
      </c>
      <c r="C55" s="11"/>
      <c r="D55" s="11"/>
      <c r="E55" s="11"/>
      <c r="F55" s="11"/>
      <c r="G55" s="25">
        <f>G54*0.05</f>
        <v>115391.25</v>
      </c>
    </row>
    <row r="56" spans="1:7" ht="12" customHeight="1" x14ac:dyDescent="0.25">
      <c r="A56" s="69"/>
      <c r="B56" s="26" t="s">
        <v>44</v>
      </c>
      <c r="C56" s="10"/>
      <c r="D56" s="10"/>
      <c r="E56" s="10"/>
      <c r="F56" s="10"/>
      <c r="G56" s="27">
        <f>G55+G54</f>
        <v>2423216.25</v>
      </c>
    </row>
    <row r="57" spans="1:7" ht="12" customHeight="1" x14ac:dyDescent="0.25">
      <c r="A57" s="69"/>
      <c r="B57" s="24" t="s">
        <v>45</v>
      </c>
      <c r="C57" s="11"/>
      <c r="D57" s="11"/>
      <c r="E57" s="11"/>
      <c r="F57" s="11"/>
      <c r="G57" s="25">
        <f>G12</f>
        <v>3240000</v>
      </c>
    </row>
    <row r="58" spans="1:7" ht="12" customHeight="1" x14ac:dyDescent="0.25">
      <c r="A58" s="69"/>
      <c r="B58" s="28" t="s">
        <v>46</v>
      </c>
      <c r="C58" s="29"/>
      <c r="D58" s="29"/>
      <c r="E58" s="29"/>
      <c r="F58" s="29"/>
      <c r="G58" s="30">
        <f>G57-G56</f>
        <v>816783.75</v>
      </c>
    </row>
    <row r="59" spans="1:7" ht="12" customHeight="1" x14ac:dyDescent="0.25">
      <c r="A59" s="69"/>
      <c r="B59" s="19" t="s">
        <v>47</v>
      </c>
      <c r="C59" s="20"/>
      <c r="D59" s="20"/>
      <c r="E59" s="20"/>
      <c r="F59" s="20"/>
      <c r="G59" s="17"/>
    </row>
    <row r="60" spans="1:7" ht="12.75" customHeight="1" thickBot="1" x14ac:dyDescent="0.3">
      <c r="A60" s="69"/>
      <c r="B60" s="31"/>
      <c r="C60" s="20"/>
      <c r="D60" s="20"/>
      <c r="E60" s="20"/>
      <c r="F60" s="20"/>
      <c r="G60" s="17"/>
    </row>
    <row r="61" spans="1:7" ht="12" customHeight="1" x14ac:dyDescent="0.25">
      <c r="A61" s="69"/>
      <c r="B61" s="40" t="s">
        <v>48</v>
      </c>
      <c r="C61" s="70"/>
      <c r="D61" s="70"/>
      <c r="E61" s="70"/>
      <c r="F61" s="71"/>
      <c r="G61" s="17"/>
    </row>
    <row r="62" spans="1:7" ht="12" customHeight="1" x14ac:dyDescent="0.25">
      <c r="A62" s="69"/>
      <c r="B62" s="41" t="s">
        <v>49</v>
      </c>
      <c r="C62" s="38"/>
      <c r="D62" s="38"/>
      <c r="E62" s="38"/>
      <c r="F62" s="72"/>
      <c r="G62" s="17"/>
    </row>
    <row r="63" spans="1:7" ht="12" customHeight="1" x14ac:dyDescent="0.25">
      <c r="A63" s="69"/>
      <c r="B63" s="41" t="s">
        <v>50</v>
      </c>
      <c r="C63" s="38"/>
      <c r="D63" s="38"/>
      <c r="E63" s="38"/>
      <c r="F63" s="72"/>
      <c r="G63" s="17"/>
    </row>
    <row r="64" spans="1:7" ht="12" customHeight="1" x14ac:dyDescent="0.25">
      <c r="A64" s="69"/>
      <c r="B64" s="41" t="s">
        <v>51</v>
      </c>
      <c r="C64" s="38"/>
      <c r="D64" s="38"/>
      <c r="E64" s="38"/>
      <c r="F64" s="72"/>
      <c r="G64" s="17"/>
    </row>
    <row r="65" spans="1:7" ht="12" customHeight="1" x14ac:dyDescent="0.25">
      <c r="A65" s="69"/>
      <c r="B65" s="41" t="s">
        <v>52</v>
      </c>
      <c r="C65" s="38"/>
      <c r="D65" s="38"/>
      <c r="E65" s="38"/>
      <c r="F65" s="72"/>
      <c r="G65" s="17"/>
    </row>
    <row r="66" spans="1:7" ht="12" customHeight="1" x14ac:dyDescent="0.25">
      <c r="A66" s="69"/>
      <c r="B66" s="41" t="s">
        <v>53</v>
      </c>
      <c r="C66" s="38"/>
      <c r="D66" s="38"/>
      <c r="E66" s="38"/>
      <c r="F66" s="72"/>
      <c r="G66" s="17"/>
    </row>
    <row r="67" spans="1:7" ht="12.75" customHeight="1" thickBot="1" x14ac:dyDescent="0.3">
      <c r="A67" s="69"/>
      <c r="B67" s="42" t="s">
        <v>54</v>
      </c>
      <c r="C67" s="73"/>
      <c r="D67" s="73"/>
      <c r="E67" s="73"/>
      <c r="F67" s="74"/>
      <c r="G67" s="17"/>
    </row>
    <row r="68" spans="1:7" ht="12.75" customHeight="1" x14ac:dyDescent="0.25">
      <c r="A68" s="69"/>
      <c r="B68" s="38"/>
      <c r="C68" s="38"/>
      <c r="D68" s="38"/>
      <c r="E68" s="38"/>
      <c r="F68" s="38"/>
      <c r="G68" s="17"/>
    </row>
    <row r="69" spans="1:7" ht="15" customHeight="1" thickBot="1" x14ac:dyDescent="0.3">
      <c r="A69" s="69"/>
      <c r="B69" s="144" t="s">
        <v>55</v>
      </c>
      <c r="C69" s="145"/>
      <c r="D69" s="75"/>
      <c r="E69" s="76"/>
      <c r="F69" s="76"/>
      <c r="G69" s="17"/>
    </row>
    <row r="70" spans="1:7" ht="12" customHeight="1" x14ac:dyDescent="0.25">
      <c r="A70" s="69"/>
      <c r="B70" s="33" t="s">
        <v>39</v>
      </c>
      <c r="C70" s="12" t="s">
        <v>56</v>
      </c>
      <c r="D70" s="77" t="s">
        <v>57</v>
      </c>
      <c r="E70" s="76"/>
      <c r="F70" s="76"/>
      <c r="G70" s="17"/>
    </row>
    <row r="71" spans="1:7" ht="12" customHeight="1" x14ac:dyDescent="0.25">
      <c r="A71" s="69"/>
      <c r="B71" s="34" t="s">
        <v>58</v>
      </c>
      <c r="C71" s="13">
        <f>+G22</f>
        <v>240000</v>
      </c>
      <c r="D71" s="78">
        <f>(C71/C77)</f>
        <v>9.9041924136981166E-2</v>
      </c>
      <c r="E71" s="76"/>
      <c r="F71" s="76"/>
      <c r="G71" s="17"/>
    </row>
    <row r="72" spans="1:7" ht="12" customHeight="1" x14ac:dyDescent="0.25">
      <c r="A72" s="69"/>
      <c r="B72" s="34" t="s">
        <v>59</v>
      </c>
      <c r="C72" s="13">
        <f>+G27</f>
        <v>0</v>
      </c>
      <c r="D72" s="78">
        <v>0</v>
      </c>
      <c r="E72" s="76"/>
      <c r="F72" s="76"/>
      <c r="G72" s="17"/>
    </row>
    <row r="73" spans="1:7" ht="12" customHeight="1" x14ac:dyDescent="0.25">
      <c r="A73" s="69"/>
      <c r="B73" s="34" t="s">
        <v>60</v>
      </c>
      <c r="C73" s="13">
        <f>+G36</f>
        <v>327250</v>
      </c>
      <c r="D73" s="78">
        <f>(C73/C77)</f>
        <v>0.13504779030761288</v>
      </c>
      <c r="E73" s="76"/>
      <c r="F73" s="76"/>
      <c r="G73" s="17"/>
    </row>
    <row r="74" spans="1:7" ht="12" customHeight="1" x14ac:dyDescent="0.25">
      <c r="A74" s="69"/>
      <c r="B74" s="34" t="s">
        <v>30</v>
      </c>
      <c r="C74" s="13">
        <f>+G46</f>
        <v>1740575</v>
      </c>
      <c r="D74" s="78">
        <f>(C74/C77)</f>
        <v>0.7182912379363583</v>
      </c>
      <c r="E74" s="76"/>
      <c r="F74" s="76"/>
      <c r="G74" s="17"/>
    </row>
    <row r="75" spans="1:7" ht="12" customHeight="1" x14ac:dyDescent="0.25">
      <c r="A75" s="69"/>
      <c r="B75" s="34" t="s">
        <v>61</v>
      </c>
      <c r="C75" s="13">
        <f>+G52</f>
        <v>0</v>
      </c>
      <c r="D75" s="78">
        <f>(C75/C77)</f>
        <v>0</v>
      </c>
      <c r="E75" s="16"/>
      <c r="F75" s="16"/>
      <c r="G75" s="17"/>
    </row>
    <row r="76" spans="1:7" ht="12" customHeight="1" x14ac:dyDescent="0.25">
      <c r="A76" s="69"/>
      <c r="B76" s="34" t="s">
        <v>62</v>
      </c>
      <c r="C76" s="14">
        <f>+G55</f>
        <v>115391.25</v>
      </c>
      <c r="D76" s="78">
        <f>(C76/C77)</f>
        <v>4.7619047619047616E-2</v>
      </c>
      <c r="E76" s="16"/>
      <c r="F76" s="16"/>
      <c r="G76" s="17"/>
    </row>
    <row r="77" spans="1:7" ht="12.75" customHeight="1" thickBot="1" x14ac:dyDescent="0.3">
      <c r="A77" s="69"/>
      <c r="B77" s="35" t="s">
        <v>63</v>
      </c>
      <c r="C77" s="36">
        <f>SUM(C71:C76)</f>
        <v>2423216.25</v>
      </c>
      <c r="D77" s="37">
        <f>SUM(D71:D76)</f>
        <v>1</v>
      </c>
      <c r="E77" s="16"/>
      <c r="F77" s="16"/>
      <c r="G77" s="17"/>
    </row>
    <row r="78" spans="1:7" ht="12" customHeight="1" x14ac:dyDescent="0.25">
      <c r="A78" s="69"/>
      <c r="B78" s="31"/>
      <c r="C78" s="20"/>
      <c r="D78" s="20"/>
      <c r="E78" s="20"/>
      <c r="F78" s="20"/>
      <c r="G78" s="17"/>
    </row>
    <row r="79" spans="1:7" ht="12.75" customHeight="1" x14ac:dyDescent="0.25">
      <c r="A79" s="69"/>
      <c r="B79" s="32"/>
      <c r="C79" s="20"/>
      <c r="D79" s="20"/>
      <c r="E79" s="20"/>
      <c r="F79" s="20"/>
      <c r="G79" s="17"/>
    </row>
    <row r="80" spans="1:7" ht="12" customHeight="1" thickBot="1" x14ac:dyDescent="0.3">
      <c r="A80" s="79"/>
      <c r="B80" s="44"/>
      <c r="C80" s="45" t="s">
        <v>64</v>
      </c>
      <c r="D80" s="46"/>
      <c r="E80" s="47"/>
      <c r="F80" s="15"/>
      <c r="G80" s="17"/>
    </row>
    <row r="81" spans="1:7" ht="12" customHeight="1" x14ac:dyDescent="0.25">
      <c r="A81" s="69"/>
      <c r="B81" s="48" t="s">
        <v>65</v>
      </c>
      <c r="C81" s="138">
        <v>80</v>
      </c>
      <c r="D81" s="138">
        <v>90</v>
      </c>
      <c r="E81" s="140">
        <v>100</v>
      </c>
      <c r="F81" s="43"/>
      <c r="G81" s="18"/>
    </row>
    <row r="82" spans="1:7" ht="12.75" customHeight="1" thickBot="1" x14ac:dyDescent="0.3">
      <c r="A82" s="69"/>
      <c r="B82" s="35" t="s">
        <v>66</v>
      </c>
      <c r="C82" s="139">
        <f>G56/C81</f>
        <v>30290.203125</v>
      </c>
      <c r="D82" s="139">
        <f>G56/D81</f>
        <v>26924.625</v>
      </c>
      <c r="E82" s="141">
        <f>G56/E81</f>
        <v>24232.162499999999</v>
      </c>
      <c r="F82" s="43"/>
      <c r="G82" s="18"/>
    </row>
    <row r="83" spans="1:7" ht="15.6" customHeight="1" x14ac:dyDescent="0.25">
      <c r="A83" s="69"/>
      <c r="B83" s="39" t="s">
        <v>67</v>
      </c>
      <c r="C83" s="38"/>
      <c r="D83" s="38"/>
      <c r="E83" s="38"/>
      <c r="F83" s="38"/>
      <c r="G83" s="38"/>
    </row>
    <row r="87" spans="1:7" ht="11.25" customHeight="1" x14ac:dyDescent="0.25">
      <c r="C87" s="142"/>
    </row>
  </sheetData>
  <mergeCells count="8">
    <mergeCell ref="B69:C69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scale="58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AVENA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Venegas Vergara Gonzalo Alejandro</cp:lastModifiedBy>
  <cp:lastPrinted>2021-01-24T23:01:51Z</cp:lastPrinted>
  <dcterms:created xsi:type="dcterms:W3CDTF">2020-11-27T12:49:26Z</dcterms:created>
  <dcterms:modified xsi:type="dcterms:W3CDTF">2022-06-22T20:09:05Z</dcterms:modified>
</cp:coreProperties>
</file>